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ogyi József\Documents\bent\statisztika\5tekejavutan\"/>
    </mc:Choice>
  </mc:AlternateContent>
  <xr:revisionPtr revIDLastSave="0" documentId="13_ncr:1_{11E44E23-5EF3-4218-A66D-C0825609AC23}" xr6:coauthVersionLast="46" xr6:coauthVersionMax="46" xr10:uidLastSave="{00000000-0000-0000-0000-000000000000}"/>
  <bookViews>
    <workbookView xWindow="-110" yWindow="-110" windowWidth="17020" windowHeight="10720" xr2:uid="{00000000-000D-0000-FFFF-FFFF00000000}"/>
  </bookViews>
  <sheets>
    <sheet name="1 Települési municipal libr" sheetId="2" r:id="rId1"/>
    <sheet name="2 Nem települési special libr" sheetId="3" r:id="rId2"/>
    <sheet name="3 Országos total" sheetId="4" r:id="rId3"/>
    <sheet name="4 Városok town libr" sheetId="5" r:id="rId4"/>
    <sheet name="5 Köznevelési kvt school libr" sheetId="9" r:id="rId5"/>
  </sheets>
  <definedNames>
    <definedName name="_AMO_UniqueIdentifier" hidden="1">"'1b34ce7d-1888-48d9-b2ea-85cff8be0bfb'"</definedName>
    <definedName name="_xlnm._FilterDatabase" localSheetId="0" hidden="1">'1 Települési municipal libr'!$A$5:$Z$66</definedName>
    <definedName name="_xlnm._FilterDatabase" localSheetId="1" hidden="1">'2 Nem települési special libr'!$A$4:$Q$4</definedName>
    <definedName name="_xlnm._FilterDatabase" localSheetId="2" hidden="1">'3 Országos total'!$B$5:$Z$75</definedName>
    <definedName name="_xlnm._FilterDatabase" localSheetId="3" hidden="1">'4 Városok town libr'!$A$5:$AA$5</definedName>
    <definedName name="lakos">#REF!</definedName>
  </definedNames>
  <calcPr calcId="181029"/>
</workbook>
</file>

<file path=xl/calcChain.xml><?xml version="1.0" encoding="utf-8"?>
<calcChain xmlns="http://schemas.openxmlformats.org/spreadsheetml/2006/main">
  <c r="E58" i="5" l="1"/>
  <c r="E55" i="5"/>
  <c r="F55" i="5" l="1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E43" i="5" l="1"/>
  <c r="E39" i="5"/>
  <c r="E31" i="5"/>
  <c r="E72" i="4" l="1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D72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D71" i="4"/>
  <c r="D69" i="2"/>
  <c r="D11" i="4"/>
  <c r="E68" i="4" l="1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D68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E11" i="2" l="1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D70" i="2"/>
  <c r="D71" i="2"/>
  <c r="D72" i="2" s="1"/>
  <c r="L70" i="2" l="1"/>
  <c r="E73" i="4" l="1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D73" i="4"/>
  <c r="D74" i="4" s="1"/>
  <c r="P7" i="9" l="1"/>
  <c r="Q7" i="9"/>
  <c r="O7" i="9"/>
  <c r="N7" i="9"/>
  <c r="J7" i="9"/>
  <c r="K7" i="9"/>
  <c r="L7" i="9"/>
  <c r="M7" i="9"/>
  <c r="I7" i="9"/>
  <c r="H7" i="9"/>
  <c r="G7" i="9"/>
  <c r="F7" i="9"/>
  <c r="E7" i="9"/>
  <c r="D7" i="9"/>
  <c r="C7" i="9"/>
  <c r="F27" i="5" l="1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E27" i="5" l="1"/>
  <c r="V14" i="2" l="1"/>
  <c r="U62" i="2"/>
  <c r="E69" i="2" l="1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E70" i="2"/>
  <c r="F70" i="2"/>
  <c r="G70" i="2"/>
  <c r="H70" i="2"/>
  <c r="I70" i="2"/>
  <c r="J70" i="2"/>
  <c r="K70" i="2"/>
  <c r="M70" i="2"/>
  <c r="N70" i="2"/>
  <c r="P70" i="2"/>
  <c r="Q70" i="2"/>
  <c r="R70" i="2"/>
  <c r="S70" i="2"/>
  <c r="T70" i="2"/>
  <c r="U70" i="2"/>
  <c r="V70" i="2"/>
  <c r="W70" i="2"/>
  <c r="X70" i="2"/>
  <c r="Y70" i="2"/>
  <c r="Z70" i="2"/>
  <c r="V71" i="2" l="1"/>
  <c r="U71" i="2"/>
  <c r="N71" i="2"/>
  <c r="E71" i="2"/>
  <c r="T71" i="2"/>
  <c r="Z71" i="2"/>
  <c r="X71" i="2"/>
  <c r="P71" i="2"/>
  <c r="R71" i="2"/>
  <c r="W71" i="2"/>
  <c r="S71" i="2"/>
  <c r="O71" i="2"/>
  <c r="Y71" i="2"/>
  <c r="Q71" i="2"/>
  <c r="M71" i="2"/>
  <c r="L71" i="2"/>
  <c r="K71" i="2"/>
  <c r="J71" i="2"/>
  <c r="I71" i="2"/>
  <c r="H71" i="2"/>
  <c r="G71" i="2"/>
  <c r="F71" i="2"/>
  <c r="Q15" i="3" l="1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Z62" i="2"/>
  <c r="Y62" i="2"/>
  <c r="X62" i="2"/>
  <c r="W62" i="2"/>
  <c r="V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Z14" i="2"/>
  <c r="Y14" i="2"/>
  <c r="X14" i="2"/>
  <c r="W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</calcChain>
</file>

<file path=xl/sharedStrings.xml><?xml version="1.0" encoding="utf-8"?>
<sst xmlns="http://schemas.openxmlformats.org/spreadsheetml/2006/main" count="843" uniqueCount="256">
  <si>
    <t>Kölcsönzött dokumentumok / Loans</t>
  </si>
  <si>
    <t>Összesen / Total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</si>
  <si>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</si>
  <si>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</si>
  <si>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</si>
  <si>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</si>
  <si>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</si>
  <si>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</si>
  <si>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</si>
  <si>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</si>
  <si>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</si>
  <si>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</si>
  <si>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</si>
  <si>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</si>
  <si>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</si>
  <si>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</si>
  <si>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</si>
  <si>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</si>
  <si>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</si>
  <si>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</si>
  <si>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</si>
  <si>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</si>
  <si>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</si>
  <si>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Az adatszolgáltató települések össznépessége, jan. 1. (ezer fő) / Population to be served, 1. jan. (000)</t>
  </si>
  <si>
    <t>A könyvtárak, szolgáltató helyek száma / Number of libraries, service points</t>
  </si>
  <si>
    <t>A használók számára fenntartott internethozzáférések száma  / Number of public terminals with internet</t>
  </si>
  <si>
    <t>A könyvtárosi munkakörben dolgozók / Number of librarians</t>
  </si>
  <si>
    <t>Állománygyarapításra fordított összeg a KIFIZETETT SZÁMLÁK alapján (ezer forintban!) / Expenditure on acquisitions (000) HUF</t>
  </si>
  <si>
    <t>Állomány / Stock</t>
  </si>
  <si>
    <t>Személyes könyvtárhasználat / Number of personal uses</t>
  </si>
  <si>
    <t>az összes használatból 14 éven aluli / of which users up to and included age 14</t>
  </si>
  <si>
    <t>A rendezvények száma Number of programs</t>
  </si>
  <si>
    <t>Éves gyarapodás / Annual additions</t>
  </si>
  <si>
    <t>Állomány, december 31. / Stock (31. dec.)</t>
  </si>
  <si>
    <t>száma</t>
  </si>
  <si>
    <t>átszámítva teljes munkaidőre / Full Time Equivalent</t>
  </si>
  <si>
    <t>az összesből könyv és bekötött (tékázott) időszaki kiadvány / of which printed books and bound serials</t>
  </si>
  <si>
    <t>TELEPÜLÉSI KÖNYVTÁRAK - Országos összesítő / Municipal libraries in Hungary</t>
  </si>
  <si>
    <t>Magyarországi könyvtárak összesen / Libraries in Hungary</t>
  </si>
  <si>
    <t>Magyarországi ellátórendszerben ellátott szolgáltatóhelyek összesen / Service points served by supply system</t>
  </si>
  <si>
    <t>Magyarország összesen / Total</t>
  </si>
  <si>
    <t>Az adatot nem szolgáltató települések össznépessége / Population of settlements not supplying data</t>
  </si>
  <si>
    <t>Magyarország népessége összesen / Total</t>
  </si>
  <si>
    <t>Bács-Kiskun megye / county</t>
  </si>
  <si>
    <t>Könyvtárak / libraries</t>
  </si>
  <si>
    <t>Megye összesen / total</t>
  </si>
  <si>
    <t>Baranya megye / county</t>
  </si>
  <si>
    <t>Békés megye / county</t>
  </si>
  <si>
    <t>Borsod-Abaúj-Zemplén megye / county</t>
  </si>
  <si>
    <t>Csongrád megye / county</t>
  </si>
  <si>
    <t>Fejér megye / county</t>
  </si>
  <si>
    <t>Győr-Moson-Sopron megye / county</t>
  </si>
  <si>
    <t>Hajdú-Bihar megye / county</t>
  </si>
  <si>
    <t>Heves megye / county</t>
  </si>
  <si>
    <t>Jász-Nagykun-Szolnok megye / county</t>
  </si>
  <si>
    <t>Komárom-Esztergom megye / county</t>
  </si>
  <si>
    <t>Nógrád megye / county</t>
  </si>
  <si>
    <t>Pest megye / county</t>
  </si>
  <si>
    <t>Somogy megye / county</t>
  </si>
  <si>
    <t>Szabolcs-Szatmár-Bereg megye / county</t>
  </si>
  <si>
    <t>Tolna megye / county</t>
  </si>
  <si>
    <t>Vas megye / county</t>
  </si>
  <si>
    <t>Veszprém megye / county</t>
  </si>
  <si>
    <t>Zala megye / county</t>
  </si>
  <si>
    <t>Budapest, települési könyvtár összesen / municipal libraries</t>
  </si>
  <si>
    <r>
      <t>A könyvtár által használt valamennyi helyiség összes alapterülete (m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-ben) / Total space in the library buildings (m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)</t>
    </r>
  </si>
  <si>
    <t>Ellátórendszerben működő szolgáltatóhelyek összesen / service points served by supply system</t>
  </si>
  <si>
    <t>Nyomtatott kurrens időszaki kiadvány, cím / Printed current serials, titles*</t>
  </si>
  <si>
    <t>1-6</t>
  </si>
  <si>
    <t>1-8</t>
  </si>
  <si>
    <t>-</t>
  </si>
  <si>
    <t>Feltételek / Conditions</t>
  </si>
  <si>
    <t>Forgalom / Circulation</t>
  </si>
  <si>
    <t>A könyvtárak száma / Number of libraries</t>
  </si>
  <si>
    <t>A használók számára fenntartott internethozzáférések száma / Number of public terminals with internet</t>
  </si>
  <si>
    <t>Az állomány adatai a CSOPORTOS LELTÁRKÖNYV alapján / Inventory stock</t>
  </si>
  <si>
    <t xml:space="preserve">Nyomtatott kurrens időszaki kiadványok, a címek száma / Printed current serials, number of titles </t>
  </si>
  <si>
    <t>Könyvtárosi munkakörben dolgozók / Number of librarians</t>
  </si>
  <si>
    <t>Átszámítva teljes munkaidőre / Full Time Equivalent</t>
  </si>
  <si>
    <t>A tárgyévben leltárba vett állomány / Annual additions</t>
  </si>
  <si>
    <t>TÁRGYÉV december 31-i állomány / Stock (31. dec.)</t>
  </si>
  <si>
    <t>Országos Széchényi Könyvtár / National Széchényi Library</t>
  </si>
  <si>
    <t>Országos szakkönyvtárak / National special libraries</t>
  </si>
  <si>
    <t>Felsőoktatási könyvtárak / Tertiary libraries</t>
  </si>
  <si>
    <t>Egészségügyi, orvosi könyvtárak összesen / Health-service or medical libraries</t>
  </si>
  <si>
    <t>Egyéb szakkönyvtárak összesen / Other special libraries</t>
  </si>
  <si>
    <t>Munkahelyi könyvtárak összesen / Public libraries of workplaces</t>
  </si>
  <si>
    <t>Egyéb könyvtárak összesen / Other libraries</t>
  </si>
  <si>
    <t>Állomány, december 31. / Stock (31. dec.)*</t>
  </si>
  <si>
    <t>Települési könyvtár / Municipal libraries</t>
  </si>
  <si>
    <t>Nem települési könyvtár / Special libraries, libraries of workplaces and others</t>
  </si>
  <si>
    <t>9-16</t>
  </si>
  <si>
    <t>Megye összesen / Total</t>
  </si>
  <si>
    <t>1-16</t>
  </si>
  <si>
    <t>Budapest</t>
  </si>
  <si>
    <t>Budapest összesen / Total</t>
  </si>
  <si>
    <t>TELJES KÖNYVTÁRI ELLÁTÁS - Országos összesítő / Libraries in Hungary</t>
  </si>
  <si>
    <t>Település / Settlement</t>
  </si>
  <si>
    <t>Feltételek</t>
  </si>
  <si>
    <t>Forgalom</t>
  </si>
  <si>
    <t>összesen / Total</t>
  </si>
  <si>
    <t>átszámítva teljes munkaidőre / FTE</t>
  </si>
  <si>
    <t>Kölcsönzött dokumentum (db) / loans (pc.)</t>
  </si>
  <si>
    <t>A tárgyévben leltárba vett állomány / annual additions</t>
  </si>
  <si>
    <t>Tárgyév december 3l-ei állomány / library holdings on 31rd Dec of the year</t>
  </si>
  <si>
    <t>Regisztrált használó (fő)  / Number of registered users (head)</t>
  </si>
  <si>
    <t>Békéscsaba</t>
  </si>
  <si>
    <t>Települési könyvtár+ Nem települési könyvtár</t>
  </si>
  <si>
    <t>Debrecen</t>
  </si>
  <si>
    <t>Eger</t>
  </si>
  <si>
    <t>Győr</t>
  </si>
  <si>
    <t>Kaposvár</t>
  </si>
  <si>
    <t>Kecskemét</t>
  </si>
  <si>
    <t>Miskolc</t>
  </si>
  <si>
    <t>Nyíregyháza</t>
  </si>
  <si>
    <t>Pécs</t>
  </si>
  <si>
    <t>Salgótarján</t>
  </si>
  <si>
    <t>Szeged</t>
  </si>
  <si>
    <t>Székesfehérvár</t>
  </si>
  <si>
    <t>Szekszárd</t>
  </si>
  <si>
    <t>Szolnok</t>
  </si>
  <si>
    <t>Szombathely</t>
  </si>
  <si>
    <t>Tatabánya</t>
  </si>
  <si>
    <t>Veszprém</t>
  </si>
  <si>
    <t>Zalaegerszeg</t>
  </si>
  <si>
    <t>Szentendre</t>
  </si>
  <si>
    <t>Dunaújváros</t>
  </si>
  <si>
    <t>Érd</t>
  </si>
  <si>
    <t>22.</t>
  </si>
  <si>
    <t>Hódmezővásárhely</t>
  </si>
  <si>
    <t>23.</t>
  </si>
  <si>
    <t>Nagykanizsa</t>
  </si>
  <si>
    <t>24.</t>
  </si>
  <si>
    <t>Sopron</t>
  </si>
  <si>
    <t>FŐVÁROS</t>
  </si>
  <si>
    <t>25.</t>
  </si>
  <si>
    <t>XIII. kerület (ZIP: 113x vagyis 1131-1139)</t>
  </si>
  <si>
    <t>XIV. kerület (ZIP: 114x vagyis 1141-1149)</t>
  </si>
  <si>
    <t>Város, 25 ezer lélek felett 1-47. össz.</t>
  </si>
  <si>
    <t>n. a.</t>
  </si>
  <si>
    <t>TELEPÜLÉSI KÖNYVTÁRAK - Megyei összesítő / Municipal public libraries by counties</t>
  </si>
  <si>
    <t>TELJES KÖNYVTÁRI ELLÁTÁS - Megyei összesítő / Libraries by counties</t>
  </si>
  <si>
    <t>Megjegyzés:</t>
  </si>
  <si>
    <t>NÉHÁNY NAGYOBB FŐVÁROSI KERÜLET</t>
  </si>
  <si>
    <t>MEGYEI KÖNYVTÁR SZÉKHELYE, EGYÉB</t>
  </si>
  <si>
    <t>Megyeszékhely megyei jogú város 1-18. össz.</t>
  </si>
  <si>
    <t>MEGYESZÉKHELY MEGYEI JOGÚ VÁROS</t>
  </si>
  <si>
    <t>EGYÉB MEGYEI JOGÚ VÁROS</t>
  </si>
  <si>
    <t>Megyeszékhely+megyei jogú város+megyei könyvtár székhelye+főváros 1-25. össz.</t>
  </si>
  <si>
    <t>Megyeszékhely+megyei könyvtár székhelye+megyei jogú város 1-24. össz.</t>
  </si>
  <si>
    <t>Megyeszékhely megyei jogú város+megyei könyvtár székhelye 1-19. össz.</t>
  </si>
  <si>
    <t>EGYÉB VÁROS, 25 EZER LÉLEK FELETT</t>
  </si>
  <si>
    <t>A.</t>
  </si>
  <si>
    <t>B.</t>
  </si>
  <si>
    <t>Város mindössz. A.+B.</t>
  </si>
  <si>
    <t>Bács-Kiskun</t>
  </si>
  <si>
    <t>Baranya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</si>
  <si>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</si>
  <si>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</si>
  <si>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</si>
  <si>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</si>
  <si>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</si>
  <si>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</si>
  <si>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</si>
  <si>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</si>
  <si>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</si>
  <si>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</si>
  <si>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</si>
  <si>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</si>
  <si>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Zala</t>
  </si>
  <si>
    <t>Szabolcs-Szatmár-Bereg</t>
  </si>
  <si>
    <t>Tolna</t>
  </si>
  <si>
    <t>Vas</t>
  </si>
  <si>
    <t>XVIII. kerület (ZIP: 118x vagyis 1181-1189)</t>
  </si>
  <si>
    <t>III. kerület (ZIP: 103x vagyis 1031-1039)</t>
  </si>
  <si>
    <t>IV. kerület (ZIP: 104x vagyis 1041-1048)</t>
  </si>
  <si>
    <t>Sorvezető / Guide lines</t>
  </si>
  <si>
    <t>Az iskolai könyvtárak száma (intézmények) / Number of school libraries (institutions)**</t>
  </si>
  <si>
    <t xml:space="preserve">Nyomtatott kurrens időszaki kiadványok, gyarapodás, cím /  Printed current serials, additions, titles </t>
  </si>
  <si>
    <t>Könyvtáros tanárok / School librarians</t>
  </si>
  <si>
    <t>TÁRGYÉV október 1-jei állomány (nyitóállomány + gyarapodás) / Stock, 1. oct. ( last year stock + annual additions)</t>
  </si>
  <si>
    <t>az összesből könyv / of which printed books</t>
  </si>
  <si>
    <t>az összesből nem nyomtatott dokumentum / of which non printed documents</t>
  </si>
  <si>
    <t>Magyarország és megyéi / Hungary and his counties</t>
  </si>
  <si>
    <t>az összes könyvből tankönyv / of which school books</t>
  </si>
  <si>
    <t>KÖZOKTATÁSI KÖNYVTÁRAK - Országos összesítő / School libraries in Hungary -Total</t>
  </si>
  <si>
    <t>Magyarország / Hungary</t>
  </si>
  <si>
    <t xml:space="preserve">KÖZOKTATÁSI KÖNYVTÁRAK KÖNYVTÁRAK - Megyei összesítő / School libraries in Hungary by counties </t>
  </si>
  <si>
    <t>Kétes/gyanús/hibás adat: nyomtatott kurrens időszaki kiadványok, gyarapodás, cím /  Doubtful/suspicious/wrong data: printed current serials, additions, titles</t>
  </si>
  <si>
    <t>*óvoda, általános, szakközép-, szakiskola, általános és szakgimnázium, alapfokú művészetoktatás, kollégium, fejlesztő nevelés-oktatás.</t>
  </si>
  <si>
    <t>**A nagyarányú összevonások miatt az adatközlés módszertana megváltozott: külön oszlopban  szerepel az intézmények és a feladatellátó helyek (óvoda, általános iskola stb.) száma.</t>
  </si>
  <si>
    <t>Közoktatási könyvtárak / School libraries 2017-2018*</t>
  </si>
  <si>
    <t>Tanulólétszám, 2017. okt. 1. / Pupils, 1. okt. )</t>
  </si>
  <si>
    <r>
      <t>Az iskolai könyvtárak száma (feladatellátó hely) / Number of school libraries</t>
    </r>
    <r>
      <rPr>
        <b/>
        <sz val="10"/>
        <rFont val="Times New Roman CE"/>
        <charset val="238"/>
      </rPr>
      <t xml:space="preserve"> (assignment, task supplier location)</t>
    </r>
    <r>
      <rPr>
        <b/>
        <sz val="10"/>
        <rFont val="Times New Roman CE"/>
        <family val="1"/>
        <charset val="238"/>
      </rPr>
      <t>**</t>
    </r>
  </si>
  <si>
    <t>Köznevelési könyvtárak / School libraries 2017-2018*</t>
  </si>
  <si>
    <t>KÖZNEVELÉSI KÖNYVTÁRAK - Országos összesítő / School libraries in Hungary -Total</t>
  </si>
  <si>
    <t xml:space="preserve">KÖZNEVELÉSI KÖNYVTÁRAK - Megyei összesítő / School libraries in Hungary by counties </t>
  </si>
  <si>
    <t>Forrás:</t>
  </si>
  <si>
    <t>EMMI Köznevelési statisztika</t>
  </si>
  <si>
    <t>Sorszám / Serial number</t>
  </si>
  <si>
    <t>Megye / County</t>
  </si>
  <si>
    <t>Könyvtárak, szolgáltató helyek / Libraries, service points</t>
  </si>
  <si>
    <r>
      <t>Teljes alapterület 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/ Total space in the library buildings (m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)</t>
    </r>
  </si>
  <si>
    <t>A nyitvatartási napok összesített száma a TÁRGYÉV-ben / Total number of opening days per year</t>
  </si>
  <si>
    <t>A nyitvatartási napok összesített száma a TÁRGYÉVben / T number of opening days per year</t>
  </si>
  <si>
    <t>A nyitvatartási napok összesített száma a TÁRGYÉVben / Total number of opening days per year</t>
  </si>
  <si>
    <t>Számítógépek, munkaállomások összesen (db) - a nyilvánosból internetes / Number of terminals (pc.) - library's public terminals connected to internet</t>
  </si>
  <si>
    <t>Állománygyarapításra fordított összeg a KIFIZETETT SZÁMLÁK alapján (ezer Ft) / Expenditure on acquisitions (000) HUF</t>
  </si>
  <si>
    <t>Kurrens folyóiratok, nyomtatott, cím / Printed current serials, titles</t>
  </si>
  <si>
    <t>Kölcsönzött dokumentum (db) / Loans (pc.)</t>
  </si>
  <si>
    <t>Közvetlenül (helyben)használt dokumentum (db) / In-house use (pc.)</t>
  </si>
  <si>
    <t>A 14 éven aluliak könyvtárhasználata / Children's library use (under 14)</t>
  </si>
  <si>
    <t>Személyes (helybeni) használat (alkalom) / Number of personal uses (occ.)</t>
  </si>
  <si>
    <t>A rendezvények száma / Number of programs</t>
  </si>
  <si>
    <t>Állomány / Stock (pc.)</t>
  </si>
  <si>
    <t>A könyvtárosi munkakörben dolgozók száma (fő) / Number of librarians (head)</t>
  </si>
  <si>
    <t>Az adatszolgáltató települések össznépessége, január 1. (forrás: KSH, ezer fő) / Population of settlements supplying data, Jan 1 (source: Hungarian Central Statistical Office, head), 000</t>
  </si>
  <si>
    <t>A könyvtárosi munkakörben dolgozók (fő) / Number of librarians (head)</t>
  </si>
  <si>
    <t>Könyvtári személyzet (fő) / Staff (head)</t>
  </si>
  <si>
    <t>Az állomány adatai a CSOPORTOS LELTÁRKÖNYV alapján (db) / Inventory stock (pc.)</t>
  </si>
  <si>
    <t>Távhasználat (alkalom) / Remote uses (occ.)</t>
  </si>
  <si>
    <t>Közvetlenül (helyben)használt dokumentum (db) / In-house use and on-site loans (pc.)</t>
  </si>
  <si>
    <t>Települési könyvtár+Nem települési könyvtár</t>
  </si>
  <si>
    <t>ÖSSZES könyvtártípus / ALL library type</t>
  </si>
  <si>
    <t>TELEPÜLÉSI könyvtártípus / MUNICIPAL library type</t>
  </si>
  <si>
    <t>NEM TELEPÜLÉSI (SZAK- ÉS EGYÉB) könyvtártípus / NOT MUNICIPAL (SPECIAL ET AL. ) library type</t>
  </si>
  <si>
    <t>Funkció / function*</t>
  </si>
  <si>
    <t>The source of stock data (from the questionnaire):</t>
  </si>
  <si>
    <t>- a könyvtárak esetében a statisztika 4.1. táblázat (Állomány);</t>
  </si>
  <si>
    <t>- az ellátott szolgáltató helyeknél a 13. táblázat (Az ellátott szolgáltatóhelyek melléklapja).</t>
  </si>
  <si>
    <t>- supplied service points: table 13 (Supplied service points).</t>
  </si>
  <si>
    <t>- libraries: table 4.1. (Stock);</t>
  </si>
  <si>
    <t xml:space="preserve">7. települési: ellátott szolgáltatóhely / supplied service point // 8. ellátó könyvtár / supply system // 9. szak: országos szakkönyvtár / national special library // 10. szak: MTA - / library of the Hungarian Academy of Sciences' system // 11. egészségügyi, orvosi könyvtár / health-service or medical library // 12. egyéb szakkönyvtár / other special library // 13. nemzeti / national library // </t>
  </si>
  <si>
    <t>14. felsőoktatási könyvtár / tertiary library // 15. munkahelyi könyvtár / public library of workplaces // 16. egyéb / other</t>
  </si>
  <si>
    <r>
      <t>*</t>
    </r>
    <r>
      <rPr>
        <b/>
        <sz val="10"/>
        <rFont val="Times New Roman"/>
        <family val="1"/>
        <charset val="238"/>
      </rPr>
      <t>Funkció / function</t>
    </r>
    <r>
      <rPr>
        <sz val="10"/>
        <rFont val="Times New Roman"/>
        <family val="1"/>
        <charset val="238"/>
      </rPr>
      <t xml:space="preserve"> 1. Települési: megyei, fővárosi: központi / county or metropolitan library: central // 2. városi könyvtár (központi) / town library (central) // 3. városrészi könyvtár / library of quarter of a town // 4. községi könyvtár / village library // 5. megyei, fővárosi könyvtár: tag-, fiók / county or metropolitan library: branch // 6. városi könyvtár: tag-, fiók / town library: branch // </t>
    </r>
  </si>
  <si>
    <t>Megjegyzések</t>
  </si>
  <si>
    <t>TELEPÜLÉSI KÖNYVTÁRAK / Municipal public libraries by counties 2019</t>
  </si>
  <si>
    <t>SZAK-, MUNKAHELYI ÉS EGYÉB KÖNYVTÁRAK / Special libraries, public libraries of workplaces and others 2019</t>
  </si>
  <si>
    <t>TELJES KÖNYVTÁRI ELLÁTÁS / Libraries by counties 2019</t>
  </si>
  <si>
    <t>A VÁROSOK ELLÁTÁSA 2019</t>
  </si>
  <si>
    <t>7-8</t>
  </si>
  <si>
    <t>- supplied service points: table 4.1, except total stock: table 13 (Supplied service points): Present holdings .</t>
  </si>
  <si>
    <r>
      <t xml:space="preserve">2. </t>
    </r>
    <r>
      <rPr>
        <b/>
        <sz val="10"/>
        <rFont val="Times New Roman"/>
        <family val="1"/>
        <charset val="238"/>
      </rPr>
      <t>Az állományadatok forrása</t>
    </r>
  </si>
  <si>
    <t>- az ellátott szolgáltató helyek: 4.1 táblázat (Állomány), kiv. összes állomány: a 13. táblázat (Az ellátott szolgáltatóhelyek melléklapja): a Helyben lévő állomány;</t>
  </si>
  <si>
    <t>- cells marked in yellow: table 13 (Supplied service points). Hungarian libraries' total: mixed from table 4.1 (Stock) and 13 (Supplied service points).</t>
  </si>
  <si>
    <r>
      <t xml:space="preserve">1. </t>
    </r>
    <r>
      <rPr>
        <b/>
        <sz val="10"/>
        <rFont val="Times New Roman"/>
        <family val="1"/>
        <charset val="238"/>
      </rPr>
      <t>A könyvtárak, szolgáltató helyek</t>
    </r>
    <r>
      <rPr>
        <sz val="10"/>
        <rFont val="Times New Roman"/>
        <family val="1"/>
        <charset val="238"/>
      </rPr>
      <t xml:space="preserve"> számában, bár külön adatszolgáltatók, nem szerepelnek az ellátó rendszerek / The number of libraries and service places, although separate data providers, does not include supply systems.</t>
    </r>
  </si>
  <si>
    <t>- sárgított cellák: 13. táblázat (Az ellátott szolgáltatóhelyek). Magyarország összes: vegyes forrás: 4.1. (Állomány) és 13. (Az ellátott szolgáltatóhelyek) táblázat.</t>
  </si>
  <si>
    <t>MTA-könyvtárak / Eötvös Loránd Kutatási Hálózat // Libraries of the Hungarian Academy of Sciences / Eötvös Loránd Research Network</t>
  </si>
  <si>
    <t>Funkciókód / functioncode</t>
  </si>
  <si>
    <t>XI. kerület (ZIP: 111x vagyis 1111-1119)</t>
  </si>
  <si>
    <t>EGYÉB VÁROS, 25 EZER LÉLEK ALATT, ÖSSZ. 48-72.</t>
  </si>
  <si>
    <t>Város, 25 ezer lélek felett 26-47. össz.</t>
  </si>
  <si>
    <t>26-47.</t>
  </si>
  <si>
    <t>- Magyarország összes: vegyes forrás: 4.1. (Állomány) és 13. (Az ellátott szolgáltatóhelyek) táblázat.</t>
  </si>
  <si>
    <t>- Hungarian libraries' total: mixed from table 4.1 (Stock) and 13 (Supplied service points).</t>
  </si>
  <si>
    <t>Az állományadatok forrása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</si>
</sst>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F_t_-;\-* #,##0.00\ _F_t_-;_-* &quot;-&quot;??\ _F_t_-;_-@_-"/>
    <numFmt numFmtId="165" formatCode="#,##0.0"/>
    <numFmt numFmtId="166" formatCode="_-* #,##0_-;\-* #,##0_-;_-* &quot;-&quot;??_-;_-@_-"/>
    <numFmt numFmtId="167" formatCode="#,##0.00_ ;\-#,##0.00\ "/>
  </numFmts>
  <fonts count="35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3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58"/>
      <name val="Arial"/>
      <family val="2"/>
      <charset val="238"/>
    </font>
    <font>
      <sz val="10"/>
      <color indexed="56"/>
      <name val="Arial"/>
      <family val="2"/>
      <charset val="238"/>
    </font>
    <font>
      <sz val="8"/>
      <color indexed="31"/>
      <name val="Arial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Arial"/>
      <charset val="238"/>
    </font>
    <font>
      <sz val="10"/>
      <color indexed="8"/>
      <name val="Times New Roman"/>
      <family val="1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0"/>
      <name val="Times New Roman CE"/>
      <charset val="238"/>
    </font>
    <font>
      <b/>
      <sz val="10"/>
      <name val="Times New Roman CE"/>
      <family val="1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8"/>
      <name val="Times New Roman CE"/>
      <charset val="238"/>
    </font>
    <font>
      <sz val="8"/>
      <name val="Arial"/>
      <charset val="238"/>
    </font>
    <font>
      <sz val="8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35"/>
      </left>
      <right style="thin">
        <color indexed="10"/>
      </right>
      <top style="thin">
        <color indexed="35"/>
      </top>
      <bottom style="thin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</borders>
  <cellStyleXfs count="46">
    <xf numFmtId="0" fontId="0" fillId="0" borderId="0" applyAlignment="0"/>
    <xf numFmtId="0" fontId="1" fillId="2" borderId="0" applyAlignment="0"/>
    <xf numFmtId="0" fontId="1" fillId="3" borderId="0" applyAlignment="0"/>
    <xf numFmtId="0" fontId="1" fillId="4" borderId="0" applyAlignment="0"/>
    <xf numFmtId="0" fontId="1" fillId="5" borderId="0" applyAlignment="0"/>
    <xf numFmtId="0" fontId="1" fillId="6" borderId="0" applyAlignment="0"/>
    <xf numFmtId="0" fontId="1" fillId="7" borderId="0" applyAlignment="0"/>
    <xf numFmtId="0" fontId="1" fillId="9" borderId="0" applyAlignment="0"/>
    <xf numFmtId="0" fontId="1" fillId="10" borderId="0" applyAlignment="0"/>
    <xf numFmtId="0" fontId="1" fillId="11" borderId="0" applyAlignment="0"/>
    <xf numFmtId="0" fontId="1" fillId="5" borderId="0" applyAlignment="0"/>
    <xf numFmtId="0" fontId="1" fillId="9" borderId="0" applyAlignment="0"/>
    <xf numFmtId="0" fontId="1" fillId="12" borderId="0" applyAlignment="0"/>
    <xf numFmtId="0" fontId="2" fillId="14" borderId="0" applyAlignment="0"/>
    <xf numFmtId="0" fontId="2" fillId="10" borderId="0" applyAlignment="0"/>
    <xf numFmtId="0" fontId="2" fillId="11" borderId="0" applyAlignment="0"/>
    <xf numFmtId="0" fontId="2" fillId="8" borderId="0" applyAlignment="0"/>
    <xf numFmtId="0" fontId="2" fillId="13" borderId="0" applyAlignment="0"/>
    <xf numFmtId="0" fontId="2" fillId="15" borderId="0" applyAlignment="0"/>
    <xf numFmtId="0" fontId="5" fillId="0" borderId="2" applyAlignment="0"/>
    <xf numFmtId="0" fontId="6" fillId="0" borderId="3" applyAlignment="0"/>
    <xf numFmtId="0" fontId="7" fillId="0" borderId="4" applyAlignment="0"/>
    <xf numFmtId="0" fontId="7" fillId="0" borderId="0" applyAlignment="0"/>
    <xf numFmtId="0" fontId="3" fillId="7" borderId="1" applyAlignment="0"/>
    <xf numFmtId="0" fontId="9" fillId="0" borderId="5" applyAlignment="0"/>
    <xf numFmtId="0" fontId="12" fillId="0" borderId="0" applyAlignment="0"/>
    <xf numFmtId="0" fontId="13" fillId="0" borderId="0" applyAlignment="0"/>
    <xf numFmtId="0" fontId="1" fillId="0" borderId="0" applyAlignment="0"/>
    <xf numFmtId="0" fontId="1" fillId="18" borderId="6" applyAlignment="0"/>
    <xf numFmtId="0" fontId="10" fillId="16" borderId="7" applyAlignment="0"/>
    <xf numFmtId="0" fontId="16" fillId="19" borderId="0" applyAlignment="0"/>
    <xf numFmtId="0" fontId="11" fillId="19" borderId="8" applyAlignment="0">
      <alignment horizontal="right" vertical="center" wrapText="1"/>
      <protection locked="0"/>
    </xf>
    <xf numFmtId="0" fontId="17" fillId="17" borderId="0" applyAlignment="0">
      <alignment horizontal="left" vertical="top" wrapText="1"/>
    </xf>
    <xf numFmtId="0" fontId="17" fillId="17" borderId="9" applyAlignment="0">
      <alignment horizontal="center" vertical="center" wrapText="1"/>
    </xf>
    <xf numFmtId="0" fontId="18" fillId="20" borderId="10" applyAlignment="0">
      <alignment horizontal="center" vertical="center" wrapText="1"/>
    </xf>
    <xf numFmtId="0" fontId="4" fillId="0" borderId="0" applyAlignment="0"/>
    <xf numFmtId="0" fontId="15" fillId="0" borderId="11" applyAlignment="0"/>
    <xf numFmtId="0" fontId="8" fillId="0" borderId="0" applyAlignment="0"/>
    <xf numFmtId="0" fontId="26" fillId="0" borderId="0"/>
    <xf numFmtId="164" fontId="26" fillId="0" borderId="0" applyFont="0" applyFill="0" applyBorder="0" applyAlignment="0" applyProtection="0"/>
    <xf numFmtId="0" fontId="26" fillId="0" borderId="0"/>
    <xf numFmtId="0" fontId="14" fillId="0" borderId="0"/>
    <xf numFmtId="0" fontId="25" fillId="0" borderId="0"/>
    <xf numFmtId="0" fontId="32" fillId="0" borderId="0"/>
    <xf numFmtId="0" fontId="14" fillId="0" borderId="0"/>
    <xf numFmtId="43" fontId="25" fillId="0" borderId="0" applyFont="0" applyFill="0" applyBorder="0" applyAlignment="0" applyProtection="0"/>
  </cellStyleXfs>
  <cellXfs count="253">
    <xf numFmtId="0" fontId="11" fillId="0" borderId="0" xfId="0" applyFont="1"/>
    <xf numFmtId="3" fontId="20" fillId="0" borderId="14" xfId="0" applyNumberFormat="1" applyFont="1" applyFill="1" applyBorder="1" applyAlignment="1">
      <alignment horizontal="center" vertical="center" wrapText="1"/>
    </xf>
    <xf numFmtId="3" fontId="20" fillId="0" borderId="16" xfId="0" applyNumberFormat="1" applyFont="1" applyFill="1" applyBorder="1" applyAlignment="1">
      <alignment horizontal="center" vertical="center" wrapText="1"/>
    </xf>
    <xf numFmtId="3" fontId="20" fillId="0" borderId="17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 vertical="center" wrapText="1"/>
    </xf>
    <xf numFmtId="3" fontId="20" fillId="0" borderId="0" xfId="0" applyNumberFormat="1" applyFont="1" applyFill="1" applyAlignment="1">
      <alignment horizontal="right" vertical="center" wrapText="1"/>
    </xf>
    <xf numFmtId="4" fontId="20" fillId="0" borderId="0" xfId="0" applyNumberFormat="1" applyFont="1" applyFill="1" applyAlignment="1">
      <alignment horizontal="right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Alignment="1">
      <alignment horizontal="righ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Alignment="1">
      <alignment vertic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" fontId="14" fillId="0" borderId="0" xfId="0" applyNumberFormat="1" applyFont="1" applyAlignment="1">
      <alignment horizontal="left" vertical="center" wrapText="1"/>
    </xf>
    <xf numFmtId="3" fontId="22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3" fontId="14" fillId="0" borderId="0" xfId="0" applyNumberFormat="1" applyFont="1" applyAlignment="1">
      <alignment horizontal="right" vertical="center" wrapText="1"/>
    </xf>
    <xf numFmtId="4" fontId="14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3" fontId="14" fillId="0" borderId="36" xfId="0" applyNumberFormat="1" applyFont="1" applyFill="1" applyBorder="1" applyAlignment="1">
      <alignment horizontal="center" vertical="center" wrapText="1"/>
    </xf>
    <xf numFmtId="3" fontId="14" fillId="0" borderId="3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14" fillId="0" borderId="16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3" fontId="24" fillId="0" borderId="0" xfId="0" applyNumberFormat="1" applyFont="1" applyBorder="1" applyAlignment="1">
      <alignment horizontal="righ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4" fontId="14" fillId="0" borderId="0" xfId="0" applyNumberFormat="1" applyFont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right" vertical="center" wrapText="1"/>
    </xf>
    <xf numFmtId="0" fontId="22" fillId="0" borderId="0" xfId="0" applyFont="1" applyFill="1" applyAlignment="1">
      <alignment vertical="center"/>
    </xf>
    <xf numFmtId="2" fontId="14" fillId="0" borderId="0" xfId="0" applyNumberFormat="1" applyFont="1" applyFill="1" applyAlignment="1">
      <alignment horizontal="right" vertical="center" wrapText="1"/>
    </xf>
    <xf numFmtId="3" fontId="14" fillId="0" borderId="0" xfId="0" applyNumberFormat="1" applyFont="1" applyFill="1" applyAlignment="1">
      <alignment horizontal="right" vertical="center"/>
    </xf>
    <xf numFmtId="3" fontId="22" fillId="0" borderId="0" xfId="0" applyNumberFormat="1" applyFont="1" applyFill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1" fontId="14" fillId="0" borderId="0" xfId="0" applyNumberFormat="1" applyFont="1" applyFill="1" applyAlignment="1">
      <alignment horizontal="right" vertical="center" wrapText="1"/>
    </xf>
    <xf numFmtId="3" fontId="22" fillId="0" borderId="0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horizontal="right" vertical="center"/>
    </xf>
    <xf numFmtId="165" fontId="14" fillId="0" borderId="0" xfId="0" applyNumberFormat="1" applyFont="1" applyFill="1" applyAlignment="1">
      <alignment vertical="center"/>
    </xf>
    <xf numFmtId="49" fontId="20" fillId="0" borderId="0" xfId="0" applyNumberFormat="1" applyFont="1" applyFill="1" applyBorder="1" applyAlignment="1">
      <alignment vertical="center" wrapText="1"/>
    </xf>
    <xf numFmtId="49" fontId="20" fillId="0" borderId="0" xfId="0" quotePrefix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Fill="1" applyAlignment="1">
      <alignment horizontal="right" vertical="center"/>
    </xf>
    <xf numFmtId="0" fontId="0" fillId="0" borderId="0" xfId="0"/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3" fontId="14" fillId="21" borderId="0" xfId="0" applyNumberFormat="1" applyFont="1" applyFill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3" fontId="14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Alignment="1">
      <alignment horizontal="left"/>
    </xf>
    <xf numFmtId="0" fontId="26" fillId="0" borderId="0" xfId="41" applyFont="1" applyBorder="1"/>
    <xf numFmtId="0" fontId="30" fillId="0" borderId="0" xfId="41" applyFont="1" applyFill="1" applyBorder="1" applyAlignment="1">
      <alignment horizontal="right" vertical="center"/>
    </xf>
    <xf numFmtId="3" fontId="31" fillId="0" borderId="0" xfId="41" applyNumberFormat="1" applyFont="1" applyFill="1" applyBorder="1" applyAlignment="1">
      <alignment vertical="center"/>
    </xf>
    <xf numFmtId="0" fontId="26" fillId="0" borderId="0" xfId="41" applyFont="1"/>
    <xf numFmtId="3" fontId="24" fillId="0" borderId="0" xfId="42" applyNumberFormat="1" applyFont="1" applyAlignment="1">
      <alignment horizontal="right" vertical="center"/>
    </xf>
    <xf numFmtId="3" fontId="29" fillId="0" borderId="0" xfId="41" applyNumberFormat="1" applyFont="1" applyFill="1" applyBorder="1" applyAlignment="1">
      <alignment vertical="center"/>
    </xf>
    <xf numFmtId="0" fontId="24" fillId="0" borderId="0" xfId="42" applyFont="1" applyAlignment="1">
      <alignment horizontal="right" vertical="center"/>
    </xf>
    <xf numFmtId="0" fontId="14" fillId="0" borderId="0" xfId="44" applyFont="1" applyBorder="1" applyAlignment="1">
      <alignment horizontal="right"/>
    </xf>
    <xf numFmtId="0" fontId="19" fillId="0" borderId="0" xfId="44" applyFont="1" applyBorder="1" applyAlignment="1">
      <alignment horizontal="left"/>
    </xf>
    <xf numFmtId="0" fontId="24" fillId="0" borderId="0" xfId="42" applyFont="1" applyBorder="1" applyAlignment="1">
      <alignment horizontal="right" vertical="center"/>
    </xf>
    <xf numFmtId="0" fontId="14" fillId="22" borderId="0" xfId="44" applyFont="1" applyFill="1" applyBorder="1" applyAlignment="1">
      <alignment horizontal="left"/>
    </xf>
    <xf numFmtId="0" fontId="24" fillId="0" borderId="0" xfId="42" applyFont="1" applyAlignment="1">
      <alignment horizontal="left" vertical="center"/>
    </xf>
    <xf numFmtId="0" fontId="14" fillId="0" borderId="0" xfId="44" applyFont="1" applyFill="1" applyBorder="1" applyAlignment="1">
      <alignment horizontal="left"/>
    </xf>
    <xf numFmtId="0" fontId="27" fillId="0" borderId="0" xfId="44" applyFont="1" applyBorder="1" applyAlignment="1">
      <alignment horizontal="left"/>
    </xf>
    <xf numFmtId="0" fontId="14" fillId="0" borderId="0" xfId="44" applyFont="1" applyBorder="1" applyAlignment="1">
      <alignment horizontal="left"/>
    </xf>
    <xf numFmtId="0" fontId="27" fillId="0" borderId="0" xfId="42" applyFont="1" applyAlignment="1">
      <alignment horizontal="left" vertical="center"/>
    </xf>
    <xf numFmtId="3" fontId="22" fillId="0" borderId="0" xfId="0" quotePrefix="1" applyNumberFormat="1" applyFont="1" applyAlignment="1">
      <alignment horizontal="right" vertical="center" wrapText="1"/>
    </xf>
    <xf numFmtId="3" fontId="14" fillId="0" borderId="0" xfId="0" applyNumberFormat="1" applyFont="1" applyFill="1" applyAlignment="1">
      <alignment horizontal="left" vertical="center" wrapText="1"/>
    </xf>
    <xf numFmtId="3" fontId="19" fillId="0" borderId="41" xfId="41" applyNumberFormat="1" applyFont="1" applyFill="1" applyBorder="1" applyAlignment="1">
      <alignment horizontal="center" vertical="center" wrapText="1"/>
    </xf>
    <xf numFmtId="3" fontId="29" fillId="0" borderId="41" xfId="41" applyNumberFormat="1" applyFont="1" applyFill="1" applyBorder="1" applyAlignment="1">
      <alignment horizontal="center" vertical="center" wrapText="1"/>
    </xf>
    <xf numFmtId="3" fontId="31" fillId="0" borderId="46" xfId="41" applyNumberFormat="1" applyFont="1" applyFill="1" applyBorder="1" applyAlignment="1">
      <alignment vertical="center"/>
    </xf>
    <xf numFmtId="3" fontId="31" fillId="0" borderId="50" xfId="41" applyNumberFormat="1" applyFont="1" applyFill="1" applyBorder="1" applyAlignment="1">
      <alignment vertical="center"/>
    </xf>
    <xf numFmtId="3" fontId="31" fillId="0" borderId="63" xfId="41" applyNumberFormat="1" applyFont="1" applyFill="1" applyBorder="1" applyAlignment="1">
      <alignment horizontal="right" vertical="center" wrapText="1"/>
    </xf>
    <xf numFmtId="3" fontId="24" fillId="0" borderId="0" xfId="42" applyNumberFormat="1" applyFont="1" applyFill="1" applyAlignment="1">
      <alignment horizontal="right" vertical="center"/>
    </xf>
    <xf numFmtId="3" fontId="29" fillId="0" borderId="0" xfId="43" applyNumberFormat="1" applyFont="1" applyFill="1" applyBorder="1" applyAlignment="1">
      <alignment vertical="center"/>
    </xf>
    <xf numFmtId="3" fontId="19" fillId="0" borderId="0" xfId="44" applyNumberFormat="1" applyFont="1" applyFill="1" applyBorder="1" applyAlignment="1">
      <alignment horizontal="left" vertical="center" wrapText="1"/>
    </xf>
    <xf numFmtId="3" fontId="19" fillId="0" borderId="0" xfId="41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3" fontId="20" fillId="0" borderId="64" xfId="0" applyNumberFormat="1" applyFont="1" applyFill="1" applyBorder="1" applyAlignment="1">
      <alignment horizontal="center" vertical="center" wrapText="1"/>
    </xf>
    <xf numFmtId="3" fontId="14" fillId="0" borderId="64" xfId="0" applyNumberFormat="1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vertical="center" wrapText="1"/>
    </xf>
    <xf numFmtId="0" fontId="14" fillId="0" borderId="0" xfId="0" quotePrefix="1" applyFont="1" applyFill="1" applyAlignment="1">
      <alignment vertical="center"/>
    </xf>
    <xf numFmtId="3" fontId="14" fillId="0" borderId="0" xfId="0" applyNumberFormat="1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textRotation="90"/>
    </xf>
    <xf numFmtId="3" fontId="14" fillId="0" borderId="0" xfId="0" applyNumberFormat="1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21" borderId="0" xfId="0" quotePrefix="1" applyFont="1" applyFill="1" applyAlignment="1">
      <alignment vertical="center"/>
    </xf>
    <xf numFmtId="3" fontId="14" fillId="0" borderId="0" xfId="25" applyNumberFormat="1" applyFont="1" applyAlignment="1">
      <alignment horizontal="right" vertical="center" wrapText="1"/>
    </xf>
    <xf numFmtId="4" fontId="14" fillId="0" borderId="0" xfId="25" applyNumberFormat="1" applyFont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3" fontId="14" fillId="0" borderId="0" xfId="0" quotePrefix="1" applyNumberFormat="1" applyFont="1" applyFill="1" applyBorder="1" applyAlignment="1">
      <alignment horizontal="center" vertical="center" wrapText="1"/>
    </xf>
    <xf numFmtId="3" fontId="24" fillId="0" borderId="0" xfId="40" applyNumberFormat="1" applyFont="1" applyAlignment="1">
      <alignment horizontal="right" vertical="top"/>
    </xf>
    <xf numFmtId="166" fontId="24" fillId="0" borderId="0" xfId="45" applyNumberFormat="1" applyFont="1" applyAlignment="1">
      <alignment horizontal="right" vertical="center"/>
    </xf>
    <xf numFmtId="167" fontId="24" fillId="0" borderId="0" xfId="45" applyNumberFormat="1" applyFont="1" applyAlignment="1">
      <alignment horizontal="right" vertical="center"/>
    </xf>
    <xf numFmtId="3" fontId="2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Fill="1" applyAlignment="1">
      <alignment horizontal="left" vertical="center" wrapText="1"/>
    </xf>
    <xf numFmtId="3" fontId="14" fillId="0" borderId="23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3" fontId="14" fillId="0" borderId="24" xfId="0" applyNumberFormat="1" applyFont="1" applyBorder="1" applyAlignment="1">
      <alignment horizontal="center" vertical="center" wrapText="1"/>
    </xf>
    <xf numFmtId="3" fontId="14" fillId="0" borderId="22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3" fontId="20" fillId="0" borderId="23" xfId="0" applyNumberFormat="1" applyFont="1" applyFill="1" applyBorder="1" applyAlignment="1">
      <alignment horizontal="center" vertical="center" wrapText="1"/>
    </xf>
    <xf numFmtId="3" fontId="20" fillId="0" borderId="24" xfId="0" applyNumberFormat="1" applyFont="1" applyFill="1" applyBorder="1" applyAlignment="1">
      <alignment horizontal="center" vertical="center" wrapText="1"/>
    </xf>
    <xf numFmtId="3" fontId="20" fillId="0" borderId="25" xfId="0" applyNumberFormat="1" applyFont="1" applyFill="1" applyBorder="1" applyAlignment="1">
      <alignment horizontal="center" vertical="center" wrapText="1"/>
    </xf>
    <xf numFmtId="3" fontId="20" fillId="0" borderId="18" xfId="0" applyNumberFormat="1" applyFont="1" applyFill="1" applyBorder="1" applyAlignment="1">
      <alignment horizontal="center" vertical="center" wrapText="1"/>
    </xf>
    <xf numFmtId="3" fontId="20" fillId="0" borderId="26" xfId="0" applyNumberFormat="1" applyFont="1" applyFill="1" applyBorder="1" applyAlignment="1">
      <alignment horizontal="center" vertical="center" wrapText="1"/>
    </xf>
    <xf numFmtId="3" fontId="20" fillId="0" borderId="27" xfId="0" applyNumberFormat="1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vertical="center" wrapText="1"/>
    </xf>
    <xf numFmtId="0" fontId="14" fillId="0" borderId="70" xfId="0" applyFont="1" applyFill="1" applyBorder="1" applyAlignment="1">
      <alignment horizontal="center" vertical="center" wrapText="1"/>
    </xf>
    <xf numFmtId="0" fontId="14" fillId="0" borderId="71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3" fontId="20" fillId="0" borderId="33" xfId="0" applyNumberFormat="1" applyFont="1" applyFill="1" applyBorder="1" applyAlignment="1">
      <alignment horizontal="center" vertical="center" wrapText="1"/>
    </xf>
    <xf numFmtId="3" fontId="20" fillId="0" borderId="30" xfId="0" applyNumberFormat="1" applyFont="1" applyFill="1" applyBorder="1" applyAlignment="1">
      <alignment horizontal="center" vertical="center" wrapText="1"/>
    </xf>
    <xf numFmtId="3" fontId="20" fillId="0" borderId="19" xfId="0" applyNumberFormat="1" applyFont="1" applyFill="1" applyBorder="1" applyAlignment="1">
      <alignment horizontal="center" vertical="center" wrapText="1"/>
    </xf>
    <xf numFmtId="3" fontId="20" fillId="0" borderId="31" xfId="0" applyNumberFormat="1" applyFont="1" applyFill="1" applyBorder="1" applyAlignment="1">
      <alignment horizontal="center" vertical="center" wrapText="1"/>
    </xf>
    <xf numFmtId="3" fontId="14" fillId="0" borderId="32" xfId="0" applyNumberFormat="1" applyFont="1" applyFill="1" applyBorder="1" applyAlignment="1">
      <alignment horizontal="center" vertical="center" wrapText="1"/>
    </xf>
    <xf numFmtId="3" fontId="20" fillId="0" borderId="12" xfId="0" applyNumberFormat="1" applyFont="1" applyFill="1" applyBorder="1" applyAlignment="1">
      <alignment horizontal="center" vertical="center" wrapText="1"/>
    </xf>
    <xf numFmtId="3" fontId="20" fillId="0" borderId="22" xfId="0" applyNumberFormat="1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Fill="1" applyBorder="1" applyAlignment="1">
      <alignment horizontal="center"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3" fontId="14" fillId="0" borderId="23" xfId="0" applyNumberFormat="1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3" fontId="20" fillId="0" borderId="20" xfId="0" applyNumberFormat="1" applyFont="1" applyFill="1" applyBorder="1" applyAlignment="1">
      <alignment horizontal="center" vertical="center" wrapText="1"/>
    </xf>
    <xf numFmtId="3" fontId="14" fillId="0" borderId="18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 wrapText="1"/>
    </xf>
    <xf numFmtId="3" fontId="14" fillId="0" borderId="32" xfId="0" applyNumberFormat="1" applyFont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3" fontId="14" fillId="0" borderId="24" xfId="0" applyNumberFormat="1" applyFont="1" applyFill="1" applyBorder="1" applyAlignment="1">
      <alignment horizontal="center" vertical="center" wrapText="1"/>
    </xf>
    <xf numFmtId="3" fontId="14" fillId="0" borderId="29" xfId="0" applyNumberFormat="1" applyFont="1" applyFill="1" applyBorder="1" applyAlignment="1">
      <alignment horizontal="center" vertical="center" wrapText="1"/>
    </xf>
    <xf numFmtId="3" fontId="14" fillId="0" borderId="65" xfId="0" applyNumberFormat="1" applyFont="1" applyFill="1" applyBorder="1" applyAlignment="1">
      <alignment horizontal="center" vertical="center" wrapText="1"/>
    </xf>
    <xf numFmtId="3" fontId="14" fillId="0" borderId="66" xfId="0" applyNumberFormat="1" applyFont="1" applyFill="1" applyBorder="1" applyAlignment="1">
      <alignment horizontal="center" vertical="center" wrapText="1"/>
    </xf>
    <xf numFmtId="3" fontId="14" fillId="0" borderId="34" xfId="0" applyNumberFormat="1" applyFont="1" applyFill="1" applyBorder="1" applyAlignment="1">
      <alignment horizontal="center" vertical="center" wrapText="1"/>
    </xf>
    <xf numFmtId="3" fontId="14" fillId="0" borderId="19" xfId="0" applyNumberFormat="1" applyFont="1" applyFill="1" applyBorder="1" applyAlignment="1">
      <alignment horizontal="center" vertical="center" wrapText="1"/>
    </xf>
    <xf numFmtId="3" fontId="14" fillId="0" borderId="38" xfId="0" applyNumberFormat="1" applyFont="1" applyFill="1" applyBorder="1" applyAlignment="1">
      <alignment horizontal="center" vertical="center" wrapText="1"/>
    </xf>
    <xf numFmtId="3" fontId="22" fillId="0" borderId="34" xfId="0" applyNumberFormat="1" applyFont="1" applyFill="1" applyBorder="1" applyAlignment="1">
      <alignment horizontal="center" vertical="center" wrapText="1"/>
    </xf>
    <xf numFmtId="3" fontId="22" fillId="0" borderId="38" xfId="0" applyNumberFormat="1" applyFont="1" applyFill="1" applyBorder="1" applyAlignment="1">
      <alignment horizontal="center" vertical="center" wrapText="1"/>
    </xf>
    <xf numFmtId="3" fontId="14" fillId="0" borderId="35" xfId="0" applyNumberFormat="1" applyFont="1" applyFill="1" applyBorder="1" applyAlignment="1">
      <alignment horizontal="center" vertical="center" wrapText="1"/>
    </xf>
    <xf numFmtId="3" fontId="14" fillId="0" borderId="36" xfId="0" applyNumberFormat="1" applyFont="1" applyFill="1" applyBorder="1" applyAlignment="1">
      <alignment horizontal="center" vertical="center" wrapText="1"/>
    </xf>
    <xf numFmtId="3" fontId="14" fillId="0" borderId="37" xfId="0" applyNumberFormat="1" applyFont="1" applyFill="1" applyBorder="1" applyAlignment="1">
      <alignment horizontal="center" vertical="center" wrapText="1"/>
    </xf>
    <xf numFmtId="3" fontId="14" fillId="0" borderId="67" xfId="0" applyNumberFormat="1" applyFont="1" applyFill="1" applyBorder="1" applyAlignment="1">
      <alignment horizontal="center" vertical="center" wrapText="1"/>
    </xf>
    <xf numFmtId="3" fontId="14" fillId="0" borderId="28" xfId="0" applyNumberFormat="1" applyFont="1" applyFill="1" applyBorder="1" applyAlignment="1">
      <alignment horizontal="center" vertical="center" wrapText="1"/>
    </xf>
    <xf numFmtId="3" fontId="14" fillId="0" borderId="39" xfId="0" applyNumberFormat="1" applyFont="1" applyFill="1" applyBorder="1" applyAlignment="1">
      <alignment horizontal="center" vertical="center" wrapText="1"/>
    </xf>
    <xf numFmtId="3" fontId="14" fillId="0" borderId="15" xfId="0" applyNumberFormat="1" applyFont="1" applyFill="1" applyBorder="1" applyAlignment="1">
      <alignment horizontal="center" vertical="center" wrapText="1"/>
    </xf>
    <xf numFmtId="3" fontId="14" fillId="0" borderId="16" xfId="0" applyNumberFormat="1" applyFont="1" applyFill="1" applyBorder="1" applyAlignment="1">
      <alignment horizontal="center" vertical="center" wrapText="1"/>
    </xf>
    <xf numFmtId="3" fontId="14" fillId="0" borderId="25" xfId="0" applyNumberFormat="1" applyFont="1" applyFill="1" applyBorder="1" applyAlignment="1">
      <alignment horizontal="center" vertical="center" wrapText="1"/>
    </xf>
    <xf numFmtId="3" fontId="14" fillId="0" borderId="40" xfId="0" applyNumberFormat="1" applyFont="1" applyFill="1" applyBorder="1" applyAlignment="1">
      <alignment horizontal="center" vertical="center" wrapText="1"/>
    </xf>
    <xf numFmtId="3" fontId="14" fillId="0" borderId="26" xfId="0" applyNumberFormat="1" applyFont="1" applyFill="1" applyBorder="1" applyAlignment="1">
      <alignment horizontal="center" vertical="center" wrapText="1"/>
    </xf>
    <xf numFmtId="3" fontId="14" fillId="0" borderId="35" xfId="0" applyNumberFormat="1" applyFont="1" applyBorder="1" applyAlignment="1">
      <alignment horizontal="center" vertical="center" wrapText="1"/>
    </xf>
    <xf numFmtId="3" fontId="14" fillId="0" borderId="36" xfId="0" applyNumberFormat="1" applyFont="1" applyBorder="1" applyAlignment="1">
      <alignment horizontal="center" vertical="center" wrapText="1"/>
    </xf>
    <xf numFmtId="3" fontId="14" fillId="0" borderId="37" xfId="0" applyNumberFormat="1" applyFont="1" applyBorder="1" applyAlignment="1">
      <alignment horizontal="center" vertical="center" wrapText="1"/>
    </xf>
    <xf numFmtId="3" fontId="14" fillId="0" borderId="33" xfId="0" applyNumberFormat="1" applyFont="1" applyFill="1" applyBorder="1" applyAlignment="1">
      <alignment horizontal="center" vertical="center" wrapText="1"/>
    </xf>
    <xf numFmtId="3" fontId="14" fillId="0" borderId="27" xfId="0" applyNumberFormat="1" applyFont="1" applyFill="1" applyBorder="1" applyAlignment="1">
      <alignment horizontal="center" vertical="center" wrapText="1"/>
    </xf>
    <xf numFmtId="3" fontId="14" fillId="0" borderId="12" xfId="0" applyNumberFormat="1" applyFont="1" applyFill="1" applyBorder="1" applyAlignment="1">
      <alignment horizontal="center" vertical="center" wrapText="1"/>
    </xf>
    <xf numFmtId="3" fontId="14" fillId="0" borderId="22" xfId="0" applyNumberFormat="1" applyFont="1" applyFill="1" applyBorder="1" applyAlignment="1">
      <alignment horizontal="center" vertical="center" wrapText="1"/>
    </xf>
    <xf numFmtId="3" fontId="14" fillId="0" borderId="67" xfId="0" applyNumberFormat="1" applyFont="1" applyBorder="1" applyAlignment="1">
      <alignment horizontal="center" vertical="center" wrapText="1"/>
    </xf>
    <xf numFmtId="3" fontId="14" fillId="0" borderId="28" xfId="0" applyNumberFormat="1" applyFont="1" applyBorder="1" applyAlignment="1">
      <alignment horizontal="center" vertical="center" wrapText="1"/>
    </xf>
    <xf numFmtId="3" fontId="14" fillId="0" borderId="25" xfId="0" applyNumberFormat="1" applyFont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4" fillId="0" borderId="33" xfId="0" applyNumberFormat="1" applyFont="1" applyFill="1" applyBorder="1" applyAlignment="1">
      <alignment horizontal="center" vertical="center" wrapText="1"/>
    </xf>
    <xf numFmtId="49" fontId="14" fillId="0" borderId="31" xfId="0" applyNumberFormat="1" applyFont="1" applyFill="1" applyBorder="1" applyAlignment="1">
      <alignment horizontal="center" vertical="center" wrapText="1"/>
    </xf>
    <xf numFmtId="3" fontId="22" fillId="0" borderId="65" xfId="0" applyNumberFormat="1" applyFont="1" applyFill="1" applyBorder="1" applyAlignment="1">
      <alignment horizontal="center" vertical="center" wrapText="1"/>
    </xf>
    <xf numFmtId="3" fontId="22" fillId="0" borderId="56" xfId="0" applyNumberFormat="1" applyFont="1" applyFill="1" applyBorder="1" applyAlignment="1">
      <alignment horizontal="center" vertical="center" wrapText="1"/>
    </xf>
    <xf numFmtId="3" fontId="22" fillId="0" borderId="66" xfId="0" applyNumberFormat="1" applyFont="1" applyFill="1" applyBorder="1" applyAlignment="1">
      <alignment horizontal="center" vertical="center" wrapText="1"/>
    </xf>
    <xf numFmtId="3" fontId="14" fillId="0" borderId="68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3" fontId="14" fillId="0" borderId="0" xfId="0" applyNumberFormat="1" applyFont="1" applyFill="1" applyBorder="1" applyAlignment="1">
      <alignment horizontal="left" vertical="center" wrapText="1"/>
    </xf>
    <xf numFmtId="3" fontId="14" fillId="0" borderId="13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3" fontId="14" fillId="0" borderId="56" xfId="0" applyNumberFormat="1" applyFont="1" applyFill="1" applyBorder="1" applyAlignment="1">
      <alignment horizontal="center" vertical="center" wrapText="1"/>
    </xf>
    <xf numFmtId="4" fontId="14" fillId="0" borderId="65" xfId="0" applyNumberFormat="1" applyFont="1" applyFill="1" applyBorder="1" applyAlignment="1">
      <alignment horizontal="center" vertical="center" wrapText="1"/>
    </xf>
    <xf numFmtId="4" fontId="14" fillId="0" borderId="6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textRotation="90"/>
    </xf>
    <xf numFmtId="0" fontId="14" fillId="0" borderId="26" xfId="0" applyFont="1" applyFill="1" applyBorder="1" applyAlignment="1">
      <alignment horizontal="center" vertical="center"/>
    </xf>
    <xf numFmtId="0" fontId="28" fillId="0" borderId="41" xfId="41" applyFont="1" applyFill="1" applyBorder="1" applyAlignment="1">
      <alignment horizontal="center" vertical="center" textRotation="90" wrapText="1"/>
    </xf>
    <xf numFmtId="3" fontId="29" fillId="0" borderId="41" xfId="41" applyNumberFormat="1" applyFont="1" applyFill="1" applyBorder="1" applyAlignment="1">
      <alignment horizontal="center" vertical="center" wrapText="1"/>
    </xf>
    <xf numFmtId="3" fontId="29" fillId="0" borderId="50" xfId="41" quotePrefix="1" applyNumberFormat="1" applyFont="1" applyFill="1" applyBorder="1" applyAlignment="1">
      <alignment horizontal="center" vertical="center" wrapText="1"/>
    </xf>
    <xf numFmtId="3" fontId="29" fillId="0" borderId="46" xfId="41" quotePrefix="1" applyNumberFormat="1" applyFont="1" applyFill="1" applyBorder="1" applyAlignment="1">
      <alignment horizontal="center" vertical="center" wrapText="1"/>
    </xf>
    <xf numFmtId="3" fontId="29" fillId="0" borderId="51" xfId="41" applyNumberFormat="1" applyFont="1" applyFill="1" applyBorder="1" applyAlignment="1">
      <alignment horizontal="center" vertical="center" wrapText="1"/>
    </xf>
    <xf numFmtId="3" fontId="29" fillId="0" borderId="55" xfId="41" applyNumberFormat="1" applyFont="1" applyFill="1" applyBorder="1" applyAlignment="1">
      <alignment horizontal="center" vertical="center" wrapText="1"/>
    </xf>
    <xf numFmtId="3" fontId="29" fillId="0" borderId="61" xfId="41" applyNumberFormat="1" applyFont="1" applyFill="1" applyBorder="1" applyAlignment="1">
      <alignment horizontal="center" vertical="center" wrapText="1"/>
    </xf>
    <xf numFmtId="4" fontId="29" fillId="0" borderId="52" xfId="41" applyNumberFormat="1" applyFont="1" applyFill="1" applyBorder="1" applyAlignment="1">
      <alignment horizontal="center" vertical="center" wrapText="1"/>
    </xf>
    <xf numFmtId="4" fontId="29" fillId="0" borderId="56" xfId="41" applyNumberFormat="1" applyFont="1" applyFill="1" applyBorder="1" applyAlignment="1">
      <alignment horizontal="center" vertical="center" wrapText="1"/>
    </xf>
    <xf numFmtId="4" fontId="29" fillId="0" borderId="62" xfId="41" applyNumberFormat="1" applyFont="1" applyFill="1" applyBorder="1" applyAlignment="1">
      <alignment horizontal="center" vertical="center" wrapText="1"/>
    </xf>
    <xf numFmtId="3" fontId="29" fillId="0" borderId="53" xfId="41" applyNumberFormat="1" applyFont="1" applyFill="1" applyBorder="1" applyAlignment="1">
      <alignment horizontal="center" vertical="center" wrapText="1"/>
    </xf>
    <xf numFmtId="3" fontId="29" fillId="0" borderId="43" xfId="41" applyNumberFormat="1" applyFont="1" applyFill="1" applyBorder="1" applyAlignment="1">
      <alignment horizontal="center" vertical="center" wrapText="1"/>
    </xf>
    <xf numFmtId="3" fontId="29" fillId="0" borderId="45" xfId="41" applyNumberFormat="1" applyFont="1" applyFill="1" applyBorder="1" applyAlignment="1">
      <alignment horizontal="center" vertical="center" wrapText="1"/>
    </xf>
    <xf numFmtId="3" fontId="29" fillId="0" borderId="54" xfId="41" applyNumberFormat="1" applyFont="1" applyFill="1" applyBorder="1" applyAlignment="1">
      <alignment horizontal="center" vertical="center" wrapText="1"/>
    </xf>
    <xf numFmtId="3" fontId="19" fillId="0" borderId="41" xfId="42" applyNumberFormat="1" applyFont="1" applyFill="1" applyBorder="1" applyAlignment="1">
      <alignment horizontal="center" vertical="center" wrapText="1"/>
    </xf>
    <xf numFmtId="3" fontId="29" fillId="0" borderId="42" xfId="41" applyNumberFormat="1" applyFont="1" applyFill="1" applyBorder="1" applyAlignment="1">
      <alignment horizontal="center" vertical="center" wrapText="1"/>
    </xf>
    <xf numFmtId="3" fontId="29" fillId="0" borderId="47" xfId="41" applyNumberFormat="1" applyFont="1" applyFill="1" applyBorder="1" applyAlignment="1">
      <alignment horizontal="center" vertical="center" wrapText="1"/>
    </xf>
    <xf numFmtId="3" fontId="29" fillId="0" borderId="48" xfId="41" applyNumberFormat="1" applyFont="1" applyFill="1" applyBorder="1" applyAlignment="1">
      <alignment horizontal="center" vertical="center" wrapText="1"/>
    </xf>
    <xf numFmtId="3" fontId="29" fillId="0" borderId="49" xfId="41" applyNumberFormat="1" applyFont="1" applyFill="1" applyBorder="1" applyAlignment="1">
      <alignment horizontal="center" vertical="center" wrapText="1"/>
    </xf>
    <xf numFmtId="3" fontId="29" fillId="0" borderId="41" xfId="41" quotePrefix="1" applyNumberFormat="1" applyFont="1" applyFill="1" applyBorder="1" applyAlignment="1">
      <alignment horizontal="center" vertical="center" wrapText="1"/>
    </xf>
    <xf numFmtId="3" fontId="29" fillId="0" borderId="50" xfId="41" applyNumberFormat="1" applyFont="1" applyFill="1" applyBorder="1" applyAlignment="1">
      <alignment horizontal="center" vertical="center" wrapText="1"/>
    </xf>
    <xf numFmtId="3" fontId="29" fillId="0" borderId="58" xfId="41" applyNumberFormat="1" applyFont="1" applyFill="1" applyBorder="1" applyAlignment="1">
      <alignment horizontal="center" vertical="center" wrapText="1"/>
    </xf>
    <xf numFmtId="3" fontId="29" fillId="0" borderId="57" xfId="41" quotePrefix="1" applyNumberFormat="1" applyFont="1" applyFill="1" applyBorder="1" applyAlignment="1">
      <alignment horizontal="center" vertical="center" wrapText="1"/>
    </xf>
    <xf numFmtId="3" fontId="29" fillId="0" borderId="59" xfId="41" quotePrefix="1" applyNumberFormat="1" applyFont="1" applyFill="1" applyBorder="1" applyAlignment="1">
      <alignment horizontal="center" vertical="center" wrapText="1"/>
    </xf>
    <xf numFmtId="3" fontId="29" fillId="0" borderId="44" xfId="41" applyNumberFormat="1" applyFont="1" applyFill="1" applyBorder="1" applyAlignment="1">
      <alignment horizontal="center" vertical="center" wrapText="1"/>
    </xf>
    <xf numFmtId="3" fontId="29" fillId="0" borderId="60" xfId="41" applyNumberFormat="1" applyFont="1" applyFill="1" applyBorder="1" applyAlignment="1">
      <alignment horizontal="center" vertical="center" wrapText="1"/>
    </xf>
    <xf numFmtId="3" fontId="14" fillId="21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/>
    </xf>
  </cellXfs>
  <cellStyles count="46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23" builtinId="20" customBuiltin="1"/>
    <cellStyle name="Cím" xfId="35" builtinId="15" customBuiltin="1"/>
    <cellStyle name="Címsor 1" xfId="19" builtinId="16" customBuiltin="1"/>
    <cellStyle name="Címsor 2" xfId="20" builtinId="17" customBuiltin="1"/>
    <cellStyle name="Címsor 3" xfId="21" builtinId="18" customBuiltin="1"/>
    <cellStyle name="Címsor 4" xfId="22" builtinId="19" customBuiltin="1"/>
    <cellStyle name="Ezres" xfId="45" builtinId="3"/>
    <cellStyle name="Ezres 2" xfId="39" xr:uid="{00000000-0005-0000-0000-000018000000}"/>
    <cellStyle name="Figyelmeztetés" xfId="37" builtinId="11" customBuiltin="1"/>
    <cellStyle name="Hivatkozott cella" xfId="24" builtinId="24" customBuiltin="1"/>
    <cellStyle name="Jegyzet" xfId="28" builtinId="10" customBuiltin="1"/>
    <cellStyle name="Kimenet" xfId="29" builtinId="21" customBuiltin="1"/>
    <cellStyle name="Normál" xfId="0" builtinId="0"/>
    <cellStyle name="Normál 10" xfId="38" xr:uid="{00000000-0005-0000-0000-00001E000000}"/>
    <cellStyle name="Normál 11" xfId="42" xr:uid="{00000000-0005-0000-0000-00001F000000}"/>
    <cellStyle name="Normál 2" xfId="25" xr:uid="{00000000-0005-0000-0000-000020000000}"/>
    <cellStyle name="Normál 2 2" xfId="40" xr:uid="{00000000-0005-0000-0000-000021000000}"/>
    <cellStyle name="Normál 3" xfId="26" xr:uid="{00000000-0005-0000-0000-000022000000}"/>
    <cellStyle name="Normál 4" xfId="27" xr:uid="{00000000-0005-0000-0000-000023000000}"/>
    <cellStyle name="Normál 5" xfId="30" xr:uid="{00000000-0005-0000-0000-000024000000}"/>
    <cellStyle name="Normál 6" xfId="31" xr:uid="{00000000-0005-0000-0000-000025000000}"/>
    <cellStyle name="Normál 7" xfId="32" xr:uid="{00000000-0005-0000-0000-000026000000}"/>
    <cellStyle name="Normál 8" xfId="33" xr:uid="{00000000-0005-0000-0000-000027000000}"/>
    <cellStyle name="Normál 9" xfId="34" xr:uid="{00000000-0005-0000-0000-000028000000}"/>
    <cellStyle name="Normál_iskisk" xfId="44" xr:uid="{00000000-0005-0000-0000-000029000000}"/>
    <cellStyle name="Normál_iskolaialaplap" xfId="41" xr:uid="{00000000-0005-0000-0000-00002A000000}"/>
    <cellStyle name="Normál_TEKE03Teljes" xfId="43" xr:uid="{00000000-0005-0000-0000-00002B000000}"/>
    <cellStyle name="Összesen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"/>
  <sheetViews>
    <sheetView tabSelected="1" zoomScaleNormal="100" workbookViewId="0">
      <pane xSplit="3" ySplit="5" topLeftCell="D6" activePane="bottomRight" state="frozen"/>
      <selection pane="topRight" activeCell="E1" sqref="E1"/>
      <selection pane="bottomLeft" activeCell="A6" sqref="A6"/>
      <selection pane="bottomRight" sqref="A1:A4"/>
    </sheetView>
  </sheetViews>
  <sheetFormatPr defaultColWidth="11.54296875" defaultRowHeight="13" x14ac:dyDescent="0.25"/>
  <cols>
    <col min="1" max="1" width="13.36328125" style="4" customWidth="1"/>
    <col min="2" max="2" width="14.453125" style="4" customWidth="1"/>
    <col min="3" max="3" width="11" style="4" customWidth="1"/>
    <col min="4" max="4" width="10.26953125" style="7" customWidth="1"/>
    <col min="5" max="8" width="11.54296875" style="7" customWidth="1"/>
    <col min="9" max="9" width="11.6328125" style="7" customWidth="1"/>
    <col min="10" max="16" width="11.54296875" style="7" customWidth="1"/>
    <col min="17" max="17" width="10.453125" style="7" customWidth="1"/>
    <col min="18" max="25" width="11.54296875" style="7" customWidth="1"/>
    <col min="26" max="26" width="9.81640625" style="7" customWidth="1"/>
    <col min="27" max="16384" width="11.54296875" style="4"/>
  </cols>
  <sheetData>
    <row r="1" spans="1:26" ht="14" customHeight="1" thickBot="1" x14ac:dyDescent="0.3">
      <c r="A1" s="167" t="s">
        <v>200</v>
      </c>
      <c r="B1" s="167" t="s">
        <v>224</v>
      </c>
      <c r="C1" s="163" t="s">
        <v>226</v>
      </c>
      <c r="D1" s="147" t="s">
        <v>23</v>
      </c>
      <c r="E1" s="174" t="s">
        <v>71</v>
      </c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1"/>
      <c r="Q1" s="138" t="s">
        <v>72</v>
      </c>
      <c r="R1" s="139"/>
      <c r="S1" s="140"/>
      <c r="T1" s="140"/>
      <c r="U1" s="139"/>
      <c r="V1" s="139"/>
      <c r="W1" s="139"/>
      <c r="X1" s="139"/>
      <c r="Y1" s="139"/>
      <c r="Z1" s="141"/>
    </row>
    <row r="2" spans="1:26" ht="29" customHeight="1" thickBot="1" x14ac:dyDescent="0.3">
      <c r="A2" s="168"/>
      <c r="B2" s="172"/>
      <c r="C2" s="164"/>
      <c r="D2" s="157"/>
      <c r="E2" s="171" t="s">
        <v>24</v>
      </c>
      <c r="F2" s="147" t="s">
        <v>65</v>
      </c>
      <c r="G2" s="171" t="s">
        <v>204</v>
      </c>
      <c r="H2" s="147" t="s">
        <v>25</v>
      </c>
      <c r="I2" s="166" t="s">
        <v>217</v>
      </c>
      <c r="J2" s="146"/>
      <c r="K2" s="147" t="s">
        <v>27</v>
      </c>
      <c r="L2" s="159" t="s">
        <v>214</v>
      </c>
      <c r="M2" s="160"/>
      <c r="N2" s="160"/>
      <c r="O2" s="161"/>
      <c r="P2" s="144" t="s">
        <v>67</v>
      </c>
      <c r="Q2" s="162" t="s">
        <v>105</v>
      </c>
      <c r="R2" s="175" t="s">
        <v>212</v>
      </c>
      <c r="S2" s="150" t="s">
        <v>220</v>
      </c>
      <c r="T2" s="150" t="s">
        <v>209</v>
      </c>
      <c r="U2" s="152" t="s">
        <v>221</v>
      </c>
      <c r="V2" s="144" t="s">
        <v>30</v>
      </c>
      <c r="W2" s="145"/>
      <c r="X2" s="145"/>
      <c r="Y2" s="146"/>
      <c r="Z2" s="147" t="s">
        <v>31</v>
      </c>
    </row>
    <row r="3" spans="1:26" ht="32" customHeight="1" thickBot="1" x14ac:dyDescent="0.3">
      <c r="A3" s="168"/>
      <c r="B3" s="172"/>
      <c r="C3" s="164"/>
      <c r="D3" s="157"/>
      <c r="E3" s="157"/>
      <c r="F3" s="157"/>
      <c r="G3" s="157"/>
      <c r="H3" s="157"/>
      <c r="I3" s="155"/>
      <c r="J3" s="149"/>
      <c r="K3" s="157"/>
      <c r="L3" s="144" t="s">
        <v>32</v>
      </c>
      <c r="M3" s="146"/>
      <c r="N3" s="144" t="s">
        <v>33</v>
      </c>
      <c r="O3" s="146"/>
      <c r="P3" s="155"/>
      <c r="Q3" s="162"/>
      <c r="R3" s="162"/>
      <c r="S3" s="162"/>
      <c r="T3" s="162"/>
      <c r="U3" s="153"/>
      <c r="V3" s="150" t="s">
        <v>105</v>
      </c>
      <c r="W3" s="150" t="s">
        <v>212</v>
      </c>
      <c r="X3" s="150" t="s">
        <v>102</v>
      </c>
      <c r="Y3" s="150" t="s">
        <v>210</v>
      </c>
      <c r="Z3" s="148"/>
    </row>
    <row r="4" spans="1:26" ht="117.5" customHeight="1" thickBot="1" x14ac:dyDescent="0.3">
      <c r="A4" s="169"/>
      <c r="B4" s="173"/>
      <c r="C4" s="165"/>
      <c r="D4" s="170"/>
      <c r="E4" s="170"/>
      <c r="F4" s="170"/>
      <c r="G4" s="170"/>
      <c r="H4" s="158"/>
      <c r="I4" s="118" t="s">
        <v>34</v>
      </c>
      <c r="J4" s="2" t="s">
        <v>35</v>
      </c>
      <c r="K4" s="158"/>
      <c r="L4" s="118" t="s">
        <v>1</v>
      </c>
      <c r="M4" s="1" t="s">
        <v>36</v>
      </c>
      <c r="N4" s="3" t="s">
        <v>1</v>
      </c>
      <c r="O4" s="1" t="s">
        <v>36</v>
      </c>
      <c r="P4" s="156"/>
      <c r="Q4" s="151"/>
      <c r="R4" s="151"/>
      <c r="S4" s="151"/>
      <c r="T4" s="151"/>
      <c r="U4" s="154"/>
      <c r="V4" s="151"/>
      <c r="W4" s="151"/>
      <c r="X4" s="151"/>
      <c r="Y4" s="151"/>
      <c r="Z4" s="149"/>
    </row>
    <row r="5" spans="1:26" s="5" customFormat="1" x14ac:dyDescent="0.25">
      <c r="A5" s="9"/>
      <c r="B5" s="9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s="5" customFormat="1" x14ac:dyDescent="0.25">
      <c r="A6" s="81" t="s">
        <v>236</v>
      </c>
      <c r="B6" s="9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5" customFormat="1" x14ac:dyDescent="0.25">
      <c r="A7" s="9"/>
      <c r="B7" s="9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s="70" customFormat="1" ht="19.75" customHeight="1" x14ac:dyDescent="0.25">
      <c r="A8" s="81" t="s">
        <v>140</v>
      </c>
      <c r="C8" s="57"/>
      <c r="D8" s="57"/>
      <c r="E8" s="57"/>
      <c r="F8" s="57"/>
      <c r="G8" s="57"/>
      <c r="H8" s="57"/>
      <c r="I8" s="71"/>
      <c r="J8" s="57"/>
      <c r="K8" s="57"/>
      <c r="L8" s="57"/>
      <c r="M8" s="57"/>
      <c r="N8" s="57"/>
      <c r="O8" s="57"/>
      <c r="P8" s="57"/>
      <c r="Q8" s="57"/>
      <c r="R8" s="57"/>
      <c r="S8" s="69"/>
      <c r="T8" s="69"/>
      <c r="U8" s="69"/>
      <c r="V8" s="69"/>
      <c r="W8" s="69"/>
      <c r="X8" s="69"/>
      <c r="Y8" s="57"/>
      <c r="Z8" s="68"/>
    </row>
    <row r="9" spans="1:26" ht="61" customHeight="1" x14ac:dyDescent="0.25">
      <c r="A9" s="6" t="s">
        <v>43</v>
      </c>
      <c r="B9" s="6" t="s">
        <v>44</v>
      </c>
      <c r="C9" s="9" t="s">
        <v>68</v>
      </c>
      <c r="D9" s="14">
        <v>356.95299999999997</v>
      </c>
      <c r="E9" s="13">
        <v>40</v>
      </c>
      <c r="F9" s="13">
        <v>21783</v>
      </c>
      <c r="G9" s="13">
        <v>8902</v>
      </c>
      <c r="H9" s="13">
        <v>372</v>
      </c>
      <c r="I9" s="13">
        <v>198</v>
      </c>
      <c r="J9" s="15">
        <v>191.03</v>
      </c>
      <c r="K9" s="13">
        <v>90192</v>
      </c>
      <c r="L9" s="13">
        <v>40366</v>
      </c>
      <c r="M9" s="13">
        <v>36192</v>
      </c>
      <c r="N9" s="13">
        <v>1679640</v>
      </c>
      <c r="O9" s="13">
        <v>1512536</v>
      </c>
      <c r="P9" s="13">
        <v>2419</v>
      </c>
      <c r="Q9" s="13">
        <v>72892</v>
      </c>
      <c r="R9" s="13">
        <v>847274</v>
      </c>
      <c r="S9" s="13">
        <v>1439158</v>
      </c>
      <c r="T9" s="13">
        <v>833424</v>
      </c>
      <c r="U9" s="13">
        <v>1522215</v>
      </c>
      <c r="V9" s="13">
        <v>26403</v>
      </c>
      <c r="W9" s="13">
        <v>303353</v>
      </c>
      <c r="X9" s="13">
        <v>229668</v>
      </c>
      <c r="Y9" s="13">
        <v>625921</v>
      </c>
      <c r="Z9" s="13">
        <v>7981</v>
      </c>
    </row>
    <row r="10" spans="1:26" ht="61" customHeight="1" x14ac:dyDescent="0.25">
      <c r="A10" s="6" t="s">
        <v>43</v>
      </c>
      <c r="B10" s="6" t="s">
        <v>66</v>
      </c>
      <c r="C10" s="9" t="s">
        <v>240</v>
      </c>
      <c r="D10" s="14">
        <v>146.87200000000001</v>
      </c>
      <c r="E10" s="13">
        <v>90</v>
      </c>
      <c r="F10" s="13">
        <v>10618</v>
      </c>
      <c r="G10" s="13">
        <v>20255</v>
      </c>
      <c r="H10" s="13">
        <v>575</v>
      </c>
      <c r="I10" s="13">
        <v>118</v>
      </c>
      <c r="J10" s="15">
        <v>94.07</v>
      </c>
      <c r="K10" s="13">
        <v>47508</v>
      </c>
      <c r="L10" s="13">
        <v>18667</v>
      </c>
      <c r="M10" s="13">
        <v>18347</v>
      </c>
      <c r="N10" s="13">
        <v>586518</v>
      </c>
      <c r="O10" s="77" t="s">
        <v>139</v>
      </c>
      <c r="P10" s="13">
        <v>1919</v>
      </c>
      <c r="Q10" s="13">
        <v>25163</v>
      </c>
      <c r="R10" s="13">
        <v>502563</v>
      </c>
      <c r="S10" s="13">
        <v>33097</v>
      </c>
      <c r="T10" s="13">
        <v>221615</v>
      </c>
      <c r="U10" s="13">
        <v>459713</v>
      </c>
      <c r="V10" s="13">
        <v>7296</v>
      </c>
      <c r="W10" s="13">
        <v>249240</v>
      </c>
      <c r="X10" s="13">
        <v>78729</v>
      </c>
      <c r="Y10" s="13">
        <v>239197</v>
      </c>
      <c r="Z10" s="13">
        <v>6849</v>
      </c>
    </row>
    <row r="11" spans="1:26" ht="61" customHeight="1" x14ac:dyDescent="0.25">
      <c r="A11" s="6" t="s">
        <v>43</v>
      </c>
      <c r="B11" s="6" t="s">
        <v>45</v>
      </c>
      <c r="C11" s="9" t="s">
        <v>69</v>
      </c>
      <c r="D11" s="14">
        <v>503.82499999999999</v>
      </c>
      <c r="E11" s="13">
        <f t="shared" ref="E11:Z11" si="0">SUM(E9:E10)</f>
        <v>130</v>
      </c>
      <c r="F11" s="13">
        <f t="shared" si="0"/>
        <v>32401</v>
      </c>
      <c r="G11" s="13">
        <f t="shared" si="0"/>
        <v>29157</v>
      </c>
      <c r="H11" s="13">
        <f t="shared" si="0"/>
        <v>947</v>
      </c>
      <c r="I11" s="13">
        <f t="shared" si="0"/>
        <v>316</v>
      </c>
      <c r="J11" s="15">
        <f t="shared" si="0"/>
        <v>285.10000000000002</v>
      </c>
      <c r="K11" s="13">
        <f t="shared" si="0"/>
        <v>137700</v>
      </c>
      <c r="L11" s="13">
        <f t="shared" si="0"/>
        <v>59033</v>
      </c>
      <c r="M11" s="13">
        <f t="shared" si="0"/>
        <v>54539</v>
      </c>
      <c r="N11" s="13">
        <f t="shared" si="0"/>
        <v>2266158</v>
      </c>
      <c r="O11" s="13">
        <f t="shared" si="0"/>
        <v>1512536</v>
      </c>
      <c r="P11" s="13">
        <f t="shared" si="0"/>
        <v>4338</v>
      </c>
      <c r="Q11" s="13">
        <f t="shared" si="0"/>
        <v>98055</v>
      </c>
      <c r="R11" s="13">
        <f t="shared" si="0"/>
        <v>1349837</v>
      </c>
      <c r="S11" s="13">
        <f t="shared" si="0"/>
        <v>1472255</v>
      </c>
      <c r="T11" s="13">
        <f t="shared" si="0"/>
        <v>1055039</v>
      </c>
      <c r="U11" s="13">
        <f t="shared" si="0"/>
        <v>1981928</v>
      </c>
      <c r="V11" s="13">
        <f t="shared" si="0"/>
        <v>33699</v>
      </c>
      <c r="W11" s="13">
        <f t="shared" si="0"/>
        <v>552593</v>
      </c>
      <c r="X11" s="13">
        <f t="shared" si="0"/>
        <v>308397</v>
      </c>
      <c r="Y11" s="13">
        <f t="shared" si="0"/>
        <v>865118</v>
      </c>
      <c r="Z11" s="13">
        <f t="shared" si="0"/>
        <v>14830</v>
      </c>
    </row>
    <row r="12" spans="1:26" ht="61" customHeight="1" x14ac:dyDescent="0.25">
      <c r="A12" s="6" t="s">
        <v>46</v>
      </c>
      <c r="B12" s="6" t="s">
        <v>44</v>
      </c>
      <c r="C12" s="9" t="s">
        <v>68</v>
      </c>
      <c r="D12" s="14">
        <v>239.02699999999999</v>
      </c>
      <c r="E12" s="13">
        <v>24</v>
      </c>
      <c r="F12" s="13">
        <v>16000</v>
      </c>
      <c r="G12" s="13">
        <v>5433</v>
      </c>
      <c r="H12" s="13">
        <v>218</v>
      </c>
      <c r="I12" s="13">
        <v>123</v>
      </c>
      <c r="J12" s="15">
        <v>120.8</v>
      </c>
      <c r="K12" s="57">
        <v>46066</v>
      </c>
      <c r="L12" s="13">
        <v>24797</v>
      </c>
      <c r="M12" s="13">
        <v>22172</v>
      </c>
      <c r="N12" s="13">
        <v>1304725</v>
      </c>
      <c r="O12" s="13">
        <v>1118360</v>
      </c>
      <c r="P12" s="13">
        <v>1419</v>
      </c>
      <c r="Q12" s="13">
        <v>30620</v>
      </c>
      <c r="R12" s="13">
        <v>290747</v>
      </c>
      <c r="S12" s="13">
        <v>657143</v>
      </c>
      <c r="T12" s="13">
        <v>427745</v>
      </c>
      <c r="U12" s="13">
        <v>395877</v>
      </c>
      <c r="V12" s="13">
        <v>7194</v>
      </c>
      <c r="W12" s="13">
        <v>71576</v>
      </c>
      <c r="X12" s="13">
        <v>97019</v>
      </c>
      <c r="Y12" s="13">
        <v>138639</v>
      </c>
      <c r="Z12" s="13">
        <v>1478</v>
      </c>
    </row>
    <row r="13" spans="1:26" ht="61" customHeight="1" x14ac:dyDescent="0.25">
      <c r="A13" s="6" t="s">
        <v>46</v>
      </c>
      <c r="B13" s="6" t="s">
        <v>66</v>
      </c>
      <c r="C13" s="9" t="s">
        <v>240</v>
      </c>
      <c r="D13" s="14">
        <v>121.67700000000001</v>
      </c>
      <c r="E13" s="13">
        <v>286</v>
      </c>
      <c r="F13" s="13">
        <v>11750</v>
      </c>
      <c r="G13" s="13">
        <v>41759</v>
      </c>
      <c r="H13" s="13">
        <v>857</v>
      </c>
      <c r="I13" s="13">
        <v>190</v>
      </c>
      <c r="J13" s="15">
        <v>90.08</v>
      </c>
      <c r="K13" s="13">
        <v>59260</v>
      </c>
      <c r="L13" s="13">
        <v>23163</v>
      </c>
      <c r="M13" s="13">
        <v>22058</v>
      </c>
      <c r="N13" s="13">
        <v>831085</v>
      </c>
      <c r="O13" s="77" t="s">
        <v>139</v>
      </c>
      <c r="P13" s="13">
        <v>2439</v>
      </c>
      <c r="Q13" s="13">
        <v>15106</v>
      </c>
      <c r="R13" s="13">
        <v>254880</v>
      </c>
      <c r="S13" s="13">
        <v>14125</v>
      </c>
      <c r="T13" s="13">
        <v>147157</v>
      </c>
      <c r="U13" s="13">
        <v>189810</v>
      </c>
      <c r="V13" s="13">
        <v>5331</v>
      </c>
      <c r="W13" s="13">
        <v>125580</v>
      </c>
      <c r="X13" s="13">
        <v>53068</v>
      </c>
      <c r="Y13" s="13">
        <v>86684</v>
      </c>
      <c r="Z13" s="13">
        <v>1644</v>
      </c>
    </row>
    <row r="14" spans="1:26" ht="61" customHeight="1" x14ac:dyDescent="0.25">
      <c r="A14" s="6" t="s">
        <v>46</v>
      </c>
      <c r="B14" s="6" t="s">
        <v>45</v>
      </c>
      <c r="C14" s="9" t="s">
        <v>69</v>
      </c>
      <c r="D14" s="14">
        <v>360.70400000000001</v>
      </c>
      <c r="E14" s="14">
        <f t="shared" ref="E14:Z14" si="1">SUM(E12:E13)</f>
        <v>310</v>
      </c>
      <c r="F14" s="14">
        <f t="shared" si="1"/>
        <v>27750</v>
      </c>
      <c r="G14" s="14">
        <f t="shared" si="1"/>
        <v>47192</v>
      </c>
      <c r="H14" s="14">
        <f t="shared" si="1"/>
        <v>1075</v>
      </c>
      <c r="I14" s="14">
        <f t="shared" si="1"/>
        <v>313</v>
      </c>
      <c r="J14" s="54">
        <f t="shared" si="1"/>
        <v>210.88</v>
      </c>
      <c r="K14" s="14">
        <f t="shared" si="1"/>
        <v>105326</v>
      </c>
      <c r="L14" s="14">
        <f t="shared" si="1"/>
        <v>47960</v>
      </c>
      <c r="M14" s="14">
        <f t="shared" si="1"/>
        <v>44230</v>
      </c>
      <c r="N14" s="14">
        <f t="shared" si="1"/>
        <v>2135810</v>
      </c>
      <c r="O14" s="14">
        <f t="shared" si="1"/>
        <v>1118360</v>
      </c>
      <c r="P14" s="14">
        <f t="shared" si="1"/>
        <v>3858</v>
      </c>
      <c r="Q14" s="14">
        <f t="shared" si="1"/>
        <v>45726</v>
      </c>
      <c r="R14" s="14">
        <f t="shared" si="1"/>
        <v>545627</v>
      </c>
      <c r="S14" s="14">
        <f t="shared" si="1"/>
        <v>671268</v>
      </c>
      <c r="T14" s="14">
        <f t="shared" si="1"/>
        <v>574902</v>
      </c>
      <c r="U14" s="14">
        <f t="shared" si="1"/>
        <v>585687</v>
      </c>
      <c r="V14" s="14">
        <f t="shared" si="1"/>
        <v>12525</v>
      </c>
      <c r="W14" s="14">
        <f t="shared" si="1"/>
        <v>197156</v>
      </c>
      <c r="X14" s="14">
        <f t="shared" si="1"/>
        <v>150087</v>
      </c>
      <c r="Y14" s="14">
        <f t="shared" si="1"/>
        <v>225323</v>
      </c>
      <c r="Z14" s="14">
        <f t="shared" si="1"/>
        <v>3122</v>
      </c>
    </row>
    <row r="15" spans="1:26" ht="61" customHeight="1" x14ac:dyDescent="0.25">
      <c r="A15" s="6" t="s">
        <v>47</v>
      </c>
      <c r="B15" s="6" t="s">
        <v>44</v>
      </c>
      <c r="C15" s="9" t="s">
        <v>68</v>
      </c>
      <c r="D15" s="14">
        <v>274.76100000000002</v>
      </c>
      <c r="E15" s="13">
        <v>34</v>
      </c>
      <c r="F15" s="13">
        <v>15273</v>
      </c>
      <c r="G15" s="13">
        <v>8444</v>
      </c>
      <c r="H15" s="13">
        <v>270</v>
      </c>
      <c r="I15" s="13">
        <v>123</v>
      </c>
      <c r="J15" s="15">
        <v>116.03</v>
      </c>
      <c r="K15" s="13">
        <v>54477</v>
      </c>
      <c r="L15" s="13">
        <v>25555</v>
      </c>
      <c r="M15" s="13">
        <v>23890</v>
      </c>
      <c r="N15" s="13">
        <v>1230198</v>
      </c>
      <c r="O15" s="13">
        <v>1127112</v>
      </c>
      <c r="P15" s="13">
        <v>2180</v>
      </c>
      <c r="Q15" s="13">
        <v>34972</v>
      </c>
      <c r="R15" s="13">
        <v>423595</v>
      </c>
      <c r="S15" s="13">
        <v>5650057</v>
      </c>
      <c r="T15" s="13">
        <v>498625</v>
      </c>
      <c r="U15" s="13">
        <v>785693</v>
      </c>
      <c r="V15" s="13">
        <v>12573</v>
      </c>
      <c r="W15" s="13">
        <v>133541</v>
      </c>
      <c r="X15" s="13">
        <v>122235</v>
      </c>
      <c r="Y15" s="13">
        <v>156357</v>
      </c>
      <c r="Z15" s="13">
        <v>4861</v>
      </c>
    </row>
    <row r="16" spans="1:26" ht="61" customHeight="1" x14ac:dyDescent="0.25">
      <c r="A16" s="6" t="s">
        <v>47</v>
      </c>
      <c r="B16" s="6" t="s">
        <v>66</v>
      </c>
      <c r="C16" s="9" t="s">
        <v>240</v>
      </c>
      <c r="D16" s="14">
        <v>59.503</v>
      </c>
      <c r="E16" s="13">
        <v>48</v>
      </c>
      <c r="F16" s="13">
        <v>5991</v>
      </c>
      <c r="G16" s="13">
        <v>12285</v>
      </c>
      <c r="H16" s="13">
        <v>169</v>
      </c>
      <c r="I16" s="13">
        <v>45</v>
      </c>
      <c r="J16" s="15">
        <v>42.8</v>
      </c>
      <c r="K16" s="13">
        <v>11963</v>
      </c>
      <c r="L16" s="13">
        <v>4090</v>
      </c>
      <c r="M16" s="251">
        <v>9059</v>
      </c>
      <c r="N16" s="13">
        <v>274838</v>
      </c>
      <c r="O16" s="77" t="s">
        <v>139</v>
      </c>
      <c r="P16" s="13">
        <v>364</v>
      </c>
      <c r="Q16" s="13">
        <v>8633</v>
      </c>
      <c r="R16" s="13">
        <v>113745</v>
      </c>
      <c r="S16" s="13">
        <v>18028</v>
      </c>
      <c r="T16" s="13">
        <v>52936</v>
      </c>
      <c r="U16" s="13">
        <v>72183</v>
      </c>
      <c r="V16" s="13">
        <v>2738</v>
      </c>
      <c r="W16" s="13">
        <v>41047</v>
      </c>
      <c r="X16" s="13">
        <v>18298</v>
      </c>
      <c r="Y16" s="13">
        <v>25898</v>
      </c>
      <c r="Z16" s="13">
        <v>1712</v>
      </c>
    </row>
    <row r="17" spans="1:26" ht="61" customHeight="1" x14ac:dyDescent="0.25">
      <c r="A17" s="6" t="s">
        <v>47</v>
      </c>
      <c r="B17" s="6" t="s">
        <v>45</v>
      </c>
      <c r="C17" s="9" t="s">
        <v>69</v>
      </c>
      <c r="D17" s="14">
        <v>334.26400000000001</v>
      </c>
      <c r="E17" s="14">
        <f t="shared" ref="E17:Z17" si="2">SUM(E15:E16)</f>
        <v>82</v>
      </c>
      <c r="F17" s="14">
        <f t="shared" si="2"/>
        <v>21264</v>
      </c>
      <c r="G17" s="14">
        <f t="shared" si="2"/>
        <v>20729</v>
      </c>
      <c r="H17" s="14">
        <f t="shared" si="2"/>
        <v>439</v>
      </c>
      <c r="I17" s="14">
        <f t="shared" si="2"/>
        <v>168</v>
      </c>
      <c r="J17" s="54">
        <f t="shared" si="2"/>
        <v>158.82999999999998</v>
      </c>
      <c r="K17" s="14">
        <f t="shared" si="2"/>
        <v>66440</v>
      </c>
      <c r="L17" s="14">
        <f t="shared" si="2"/>
        <v>29645</v>
      </c>
      <c r="M17" s="14">
        <f t="shared" si="2"/>
        <v>32949</v>
      </c>
      <c r="N17" s="14">
        <f t="shared" si="2"/>
        <v>1505036</v>
      </c>
      <c r="O17" s="14">
        <f t="shared" si="2"/>
        <v>1127112</v>
      </c>
      <c r="P17" s="14">
        <f t="shared" si="2"/>
        <v>2544</v>
      </c>
      <c r="Q17" s="14">
        <f t="shared" si="2"/>
        <v>43605</v>
      </c>
      <c r="R17" s="14">
        <f t="shared" si="2"/>
        <v>537340</v>
      </c>
      <c r="S17" s="14">
        <f t="shared" si="2"/>
        <v>5668085</v>
      </c>
      <c r="T17" s="14">
        <f t="shared" si="2"/>
        <v>551561</v>
      </c>
      <c r="U17" s="14">
        <f t="shared" si="2"/>
        <v>857876</v>
      </c>
      <c r="V17" s="14">
        <f t="shared" si="2"/>
        <v>15311</v>
      </c>
      <c r="W17" s="14">
        <f t="shared" si="2"/>
        <v>174588</v>
      </c>
      <c r="X17" s="14">
        <f t="shared" si="2"/>
        <v>140533</v>
      </c>
      <c r="Y17" s="14">
        <f t="shared" si="2"/>
        <v>182255</v>
      </c>
      <c r="Z17" s="14">
        <f t="shared" si="2"/>
        <v>6573</v>
      </c>
    </row>
    <row r="18" spans="1:26" ht="61" customHeight="1" x14ac:dyDescent="0.25">
      <c r="A18" s="6" t="s">
        <v>48</v>
      </c>
      <c r="B18" s="6" t="s">
        <v>44</v>
      </c>
      <c r="C18" s="9" t="s">
        <v>68</v>
      </c>
      <c r="D18" s="14">
        <v>383.976</v>
      </c>
      <c r="E18" s="13">
        <v>44</v>
      </c>
      <c r="F18" s="13">
        <v>19417</v>
      </c>
      <c r="G18" s="13">
        <v>10317</v>
      </c>
      <c r="H18" s="13">
        <v>363</v>
      </c>
      <c r="I18" s="13">
        <v>211</v>
      </c>
      <c r="J18" s="15">
        <v>202.29</v>
      </c>
      <c r="K18" s="13">
        <v>85564</v>
      </c>
      <c r="L18" s="13">
        <v>42745</v>
      </c>
      <c r="M18" s="13">
        <v>40764</v>
      </c>
      <c r="N18" s="13">
        <v>2310550</v>
      </c>
      <c r="O18" s="13">
        <v>2123046</v>
      </c>
      <c r="P18" s="13">
        <v>2422</v>
      </c>
      <c r="Q18" s="13">
        <v>69785</v>
      </c>
      <c r="R18" s="13">
        <v>789889</v>
      </c>
      <c r="S18" s="13">
        <v>2744253</v>
      </c>
      <c r="T18" s="13">
        <v>1297134</v>
      </c>
      <c r="U18" s="13">
        <v>1567463</v>
      </c>
      <c r="V18" s="13">
        <v>19073</v>
      </c>
      <c r="W18" s="13">
        <v>200511</v>
      </c>
      <c r="X18" s="13">
        <v>292420</v>
      </c>
      <c r="Y18" s="13">
        <v>390024</v>
      </c>
      <c r="Z18" s="13">
        <v>5820</v>
      </c>
    </row>
    <row r="19" spans="1:26" ht="61" customHeight="1" x14ac:dyDescent="0.25">
      <c r="A19" s="6" t="s">
        <v>48</v>
      </c>
      <c r="B19" s="6" t="s">
        <v>66</v>
      </c>
      <c r="C19" s="9" t="s">
        <v>240</v>
      </c>
      <c r="D19" s="14">
        <v>258.471</v>
      </c>
      <c r="E19" s="13">
        <v>327</v>
      </c>
      <c r="F19" s="13">
        <v>16204</v>
      </c>
      <c r="G19" s="13">
        <v>47860</v>
      </c>
      <c r="H19" s="13">
        <v>741</v>
      </c>
      <c r="I19" s="13">
        <v>306</v>
      </c>
      <c r="J19" s="15">
        <v>183.85</v>
      </c>
      <c r="K19" s="13">
        <v>78355</v>
      </c>
      <c r="L19" s="13">
        <v>41246</v>
      </c>
      <c r="M19" s="13">
        <v>38230</v>
      </c>
      <c r="N19" s="13">
        <v>1252242</v>
      </c>
      <c r="O19" s="77" t="s">
        <v>139</v>
      </c>
      <c r="P19" s="13">
        <v>4261</v>
      </c>
      <c r="Q19" s="13">
        <v>47890</v>
      </c>
      <c r="R19" s="13">
        <v>439956</v>
      </c>
      <c r="S19" s="13">
        <v>75284</v>
      </c>
      <c r="T19" s="13">
        <v>473121</v>
      </c>
      <c r="U19" s="13">
        <v>339301</v>
      </c>
      <c r="V19" s="13">
        <v>13805</v>
      </c>
      <c r="W19" s="13">
        <v>186974</v>
      </c>
      <c r="X19" s="13">
        <v>178378</v>
      </c>
      <c r="Y19" s="13">
        <v>155066</v>
      </c>
      <c r="Z19" s="13">
        <v>4712</v>
      </c>
    </row>
    <row r="20" spans="1:26" ht="61" customHeight="1" x14ac:dyDescent="0.25">
      <c r="A20" s="6" t="s">
        <v>48</v>
      </c>
      <c r="B20" s="6" t="s">
        <v>45</v>
      </c>
      <c r="C20" s="9" t="s">
        <v>69</v>
      </c>
      <c r="D20" s="14">
        <v>642.447</v>
      </c>
      <c r="E20" s="14">
        <f t="shared" ref="E20:Z20" si="3">SUM(E18:E19)</f>
        <v>371</v>
      </c>
      <c r="F20" s="14">
        <f t="shared" si="3"/>
        <v>35621</v>
      </c>
      <c r="G20" s="14">
        <f t="shared" si="3"/>
        <v>58177</v>
      </c>
      <c r="H20" s="14">
        <f t="shared" si="3"/>
        <v>1104</v>
      </c>
      <c r="I20" s="14">
        <f t="shared" si="3"/>
        <v>517</v>
      </c>
      <c r="J20" s="54">
        <f t="shared" si="3"/>
        <v>386.14</v>
      </c>
      <c r="K20" s="14">
        <f t="shared" si="3"/>
        <v>163919</v>
      </c>
      <c r="L20" s="14">
        <f t="shared" si="3"/>
        <v>83991</v>
      </c>
      <c r="M20" s="14">
        <f t="shared" si="3"/>
        <v>78994</v>
      </c>
      <c r="N20" s="14">
        <f t="shared" si="3"/>
        <v>3562792</v>
      </c>
      <c r="O20" s="14">
        <f t="shared" si="3"/>
        <v>2123046</v>
      </c>
      <c r="P20" s="14">
        <f t="shared" si="3"/>
        <v>6683</v>
      </c>
      <c r="Q20" s="14">
        <f t="shared" si="3"/>
        <v>117675</v>
      </c>
      <c r="R20" s="14">
        <f t="shared" si="3"/>
        <v>1229845</v>
      </c>
      <c r="S20" s="14">
        <f t="shared" si="3"/>
        <v>2819537</v>
      </c>
      <c r="T20" s="14">
        <f t="shared" si="3"/>
        <v>1770255</v>
      </c>
      <c r="U20" s="14">
        <f t="shared" si="3"/>
        <v>1906764</v>
      </c>
      <c r="V20" s="14">
        <f t="shared" si="3"/>
        <v>32878</v>
      </c>
      <c r="W20" s="14">
        <f t="shared" si="3"/>
        <v>387485</v>
      </c>
      <c r="X20" s="14">
        <f t="shared" si="3"/>
        <v>470798</v>
      </c>
      <c r="Y20" s="14">
        <f t="shared" si="3"/>
        <v>545090</v>
      </c>
      <c r="Z20" s="14">
        <f t="shared" si="3"/>
        <v>10532</v>
      </c>
    </row>
    <row r="21" spans="1:26" ht="61" customHeight="1" x14ac:dyDescent="0.25">
      <c r="A21" s="6" t="s">
        <v>49</v>
      </c>
      <c r="B21" s="6" t="s">
        <v>44</v>
      </c>
      <c r="C21" s="9" t="s">
        <v>68</v>
      </c>
      <c r="D21" s="14">
        <v>345.70800000000003</v>
      </c>
      <c r="E21" s="13">
        <v>38</v>
      </c>
      <c r="F21" s="13">
        <v>15636</v>
      </c>
      <c r="G21" s="13">
        <v>8955</v>
      </c>
      <c r="H21" s="13">
        <v>283</v>
      </c>
      <c r="I21" s="13">
        <v>183</v>
      </c>
      <c r="J21" s="15">
        <v>178</v>
      </c>
      <c r="K21" s="13">
        <v>109010</v>
      </c>
      <c r="L21" s="13">
        <v>48719</v>
      </c>
      <c r="M21" s="13">
        <v>45191</v>
      </c>
      <c r="N21" s="13">
        <v>1834675</v>
      </c>
      <c r="O21" s="13">
        <v>1660415</v>
      </c>
      <c r="P21" s="13">
        <v>2064</v>
      </c>
      <c r="Q21" s="13">
        <v>65995</v>
      </c>
      <c r="R21" s="13">
        <v>650173</v>
      </c>
      <c r="S21" s="13">
        <v>3357992</v>
      </c>
      <c r="T21" s="13">
        <v>882445</v>
      </c>
      <c r="U21" s="13">
        <v>1322739</v>
      </c>
      <c r="V21" s="13">
        <v>18042</v>
      </c>
      <c r="W21" s="13">
        <v>203647</v>
      </c>
      <c r="X21" s="13">
        <v>221345</v>
      </c>
      <c r="Y21" s="13">
        <v>462046</v>
      </c>
      <c r="Z21" s="13">
        <v>5394</v>
      </c>
    </row>
    <row r="22" spans="1:26" ht="61" customHeight="1" x14ac:dyDescent="0.25">
      <c r="A22" s="6" t="s">
        <v>49</v>
      </c>
      <c r="B22" s="6" t="s">
        <v>66</v>
      </c>
      <c r="C22" s="9" t="s">
        <v>240</v>
      </c>
      <c r="D22" s="14">
        <v>53.304000000000002</v>
      </c>
      <c r="E22" s="13">
        <v>36</v>
      </c>
      <c r="F22" s="13">
        <v>3511</v>
      </c>
      <c r="G22" s="13">
        <v>6964</v>
      </c>
      <c r="H22" s="13">
        <v>96</v>
      </c>
      <c r="I22" s="13">
        <v>42</v>
      </c>
      <c r="J22" s="15">
        <v>34.049999999999997</v>
      </c>
      <c r="K22" s="13">
        <v>13700</v>
      </c>
      <c r="L22" s="13">
        <v>5913</v>
      </c>
      <c r="M22" s="251">
        <v>6170</v>
      </c>
      <c r="N22" s="13">
        <v>221761</v>
      </c>
      <c r="O22" s="77" t="s">
        <v>139</v>
      </c>
      <c r="P22" s="13">
        <v>447</v>
      </c>
      <c r="Q22" s="13">
        <v>6403</v>
      </c>
      <c r="R22" s="13">
        <v>87249</v>
      </c>
      <c r="S22" s="13">
        <v>3976</v>
      </c>
      <c r="T22" s="13">
        <v>58232</v>
      </c>
      <c r="U22" s="13">
        <v>71091</v>
      </c>
      <c r="V22" s="13">
        <v>2047</v>
      </c>
      <c r="W22" s="13">
        <v>43909</v>
      </c>
      <c r="X22" s="13">
        <v>19704</v>
      </c>
      <c r="Y22" s="13">
        <v>38736</v>
      </c>
      <c r="Z22" s="13">
        <v>930</v>
      </c>
    </row>
    <row r="23" spans="1:26" ht="61" customHeight="1" x14ac:dyDescent="0.25">
      <c r="A23" s="6" t="s">
        <v>49</v>
      </c>
      <c r="B23" s="6" t="s">
        <v>45</v>
      </c>
      <c r="C23" s="9" t="s">
        <v>69</v>
      </c>
      <c r="D23" s="14">
        <v>399.012</v>
      </c>
      <c r="E23" s="14">
        <f t="shared" ref="E23:Z23" si="4">SUM(E21:E22)</f>
        <v>74</v>
      </c>
      <c r="F23" s="14">
        <f t="shared" si="4"/>
        <v>19147</v>
      </c>
      <c r="G23" s="14">
        <f t="shared" si="4"/>
        <v>15919</v>
      </c>
      <c r="H23" s="14">
        <f t="shared" si="4"/>
        <v>379</v>
      </c>
      <c r="I23" s="14">
        <f t="shared" si="4"/>
        <v>225</v>
      </c>
      <c r="J23" s="54">
        <f t="shared" si="4"/>
        <v>212.05</v>
      </c>
      <c r="K23" s="14">
        <f t="shared" si="4"/>
        <v>122710</v>
      </c>
      <c r="L23" s="14">
        <f t="shared" si="4"/>
        <v>54632</v>
      </c>
      <c r="M23" s="14">
        <f t="shared" si="4"/>
        <v>51361</v>
      </c>
      <c r="N23" s="14">
        <f t="shared" si="4"/>
        <v>2056436</v>
      </c>
      <c r="O23" s="14">
        <f t="shared" si="4"/>
        <v>1660415</v>
      </c>
      <c r="P23" s="14">
        <f t="shared" si="4"/>
        <v>2511</v>
      </c>
      <c r="Q23" s="14">
        <f t="shared" si="4"/>
        <v>72398</v>
      </c>
      <c r="R23" s="14">
        <f t="shared" si="4"/>
        <v>737422</v>
      </c>
      <c r="S23" s="14">
        <f t="shared" si="4"/>
        <v>3361968</v>
      </c>
      <c r="T23" s="14">
        <f t="shared" si="4"/>
        <v>940677</v>
      </c>
      <c r="U23" s="14">
        <f t="shared" si="4"/>
        <v>1393830</v>
      </c>
      <c r="V23" s="14">
        <f t="shared" si="4"/>
        <v>20089</v>
      </c>
      <c r="W23" s="14">
        <f t="shared" si="4"/>
        <v>247556</v>
      </c>
      <c r="X23" s="14">
        <f t="shared" si="4"/>
        <v>241049</v>
      </c>
      <c r="Y23" s="14">
        <f t="shared" si="4"/>
        <v>500782</v>
      </c>
      <c r="Z23" s="14">
        <f t="shared" si="4"/>
        <v>6324</v>
      </c>
    </row>
    <row r="24" spans="1:26" ht="61" customHeight="1" x14ac:dyDescent="0.25">
      <c r="A24" s="6" t="s">
        <v>50</v>
      </c>
      <c r="B24" s="6" t="s">
        <v>44</v>
      </c>
      <c r="C24" s="9" t="s">
        <v>68</v>
      </c>
      <c r="D24" s="14">
        <v>287.06900000000002</v>
      </c>
      <c r="E24" s="13">
        <v>39</v>
      </c>
      <c r="F24" s="13">
        <v>11498</v>
      </c>
      <c r="G24" s="13">
        <v>8231</v>
      </c>
      <c r="H24" s="13">
        <v>186</v>
      </c>
      <c r="I24" s="13">
        <v>145</v>
      </c>
      <c r="J24" s="15">
        <v>134.91999999999999</v>
      </c>
      <c r="K24" s="13">
        <v>59586</v>
      </c>
      <c r="L24" s="13">
        <v>32142</v>
      </c>
      <c r="M24" s="13">
        <v>27317</v>
      </c>
      <c r="N24" s="13">
        <v>1488313</v>
      </c>
      <c r="O24" s="13">
        <v>1303506</v>
      </c>
      <c r="P24" s="13">
        <v>1994</v>
      </c>
      <c r="Q24" s="13">
        <v>33127</v>
      </c>
      <c r="R24" s="13">
        <v>338512</v>
      </c>
      <c r="S24" s="13">
        <v>3290623</v>
      </c>
      <c r="T24" s="13">
        <v>691302</v>
      </c>
      <c r="U24" s="13">
        <v>537754</v>
      </c>
      <c r="V24" s="13">
        <v>10051</v>
      </c>
      <c r="W24" s="13">
        <v>91727</v>
      </c>
      <c r="X24" s="13">
        <v>171089</v>
      </c>
      <c r="Y24" s="13">
        <v>153057</v>
      </c>
      <c r="Z24" s="13">
        <v>3204</v>
      </c>
    </row>
    <row r="25" spans="1:26" ht="61" customHeight="1" x14ac:dyDescent="0.25">
      <c r="A25" s="6" t="s">
        <v>50</v>
      </c>
      <c r="B25" s="6" t="s">
        <v>66</v>
      </c>
      <c r="C25" s="9" t="s">
        <v>240</v>
      </c>
      <c r="D25" s="14">
        <v>130.643</v>
      </c>
      <c r="E25" s="13">
        <v>79</v>
      </c>
      <c r="F25" s="13">
        <v>5343</v>
      </c>
      <c r="G25" s="13">
        <v>12326</v>
      </c>
      <c r="H25" s="13">
        <v>131</v>
      </c>
      <c r="I25" s="13">
        <v>87</v>
      </c>
      <c r="J25" s="15">
        <v>43.38</v>
      </c>
      <c r="K25" s="13">
        <v>37064</v>
      </c>
      <c r="L25" s="13">
        <v>3115</v>
      </c>
      <c r="M25" s="251">
        <v>12411</v>
      </c>
      <c r="N25" s="13">
        <v>449071</v>
      </c>
      <c r="O25" s="77" t="s">
        <v>139</v>
      </c>
      <c r="P25" s="13">
        <v>422</v>
      </c>
      <c r="Q25" s="13">
        <v>9312</v>
      </c>
      <c r="R25" s="13">
        <v>54125</v>
      </c>
      <c r="S25" s="13">
        <v>6343</v>
      </c>
      <c r="T25" s="13">
        <v>89796</v>
      </c>
      <c r="U25" s="13">
        <v>53493</v>
      </c>
      <c r="V25" s="13">
        <v>3341</v>
      </c>
      <c r="W25" s="13">
        <v>21406</v>
      </c>
      <c r="X25" s="13">
        <v>27325</v>
      </c>
      <c r="Y25" s="13">
        <v>26283</v>
      </c>
      <c r="Z25" s="13">
        <v>748</v>
      </c>
    </row>
    <row r="26" spans="1:26" ht="61" customHeight="1" x14ac:dyDescent="0.25">
      <c r="A26" s="6" t="s">
        <v>50</v>
      </c>
      <c r="B26" s="6" t="s">
        <v>45</v>
      </c>
      <c r="C26" s="9" t="s">
        <v>69</v>
      </c>
      <c r="D26" s="14">
        <v>417.71199999999999</v>
      </c>
      <c r="E26" s="14">
        <f t="shared" ref="E26:Z26" si="5">SUM(E24:E25)</f>
        <v>118</v>
      </c>
      <c r="F26" s="14">
        <f t="shared" si="5"/>
        <v>16841</v>
      </c>
      <c r="G26" s="14">
        <f t="shared" si="5"/>
        <v>20557</v>
      </c>
      <c r="H26" s="14">
        <f t="shared" si="5"/>
        <v>317</v>
      </c>
      <c r="I26" s="14">
        <f t="shared" si="5"/>
        <v>232</v>
      </c>
      <c r="J26" s="54">
        <f t="shared" si="5"/>
        <v>178.29999999999998</v>
      </c>
      <c r="K26" s="14">
        <f t="shared" si="5"/>
        <v>96650</v>
      </c>
      <c r="L26" s="14">
        <f t="shared" si="5"/>
        <v>35257</v>
      </c>
      <c r="M26" s="14">
        <f t="shared" si="5"/>
        <v>39728</v>
      </c>
      <c r="N26" s="14">
        <f t="shared" si="5"/>
        <v>1937384</v>
      </c>
      <c r="O26" s="14">
        <f t="shared" si="5"/>
        <v>1303506</v>
      </c>
      <c r="P26" s="14">
        <f t="shared" si="5"/>
        <v>2416</v>
      </c>
      <c r="Q26" s="14">
        <f t="shared" si="5"/>
        <v>42439</v>
      </c>
      <c r="R26" s="14">
        <f t="shared" si="5"/>
        <v>392637</v>
      </c>
      <c r="S26" s="14">
        <f t="shared" si="5"/>
        <v>3296966</v>
      </c>
      <c r="T26" s="14">
        <f t="shared" si="5"/>
        <v>781098</v>
      </c>
      <c r="U26" s="14">
        <f t="shared" si="5"/>
        <v>591247</v>
      </c>
      <c r="V26" s="14">
        <f t="shared" si="5"/>
        <v>13392</v>
      </c>
      <c r="W26" s="14">
        <f t="shared" si="5"/>
        <v>113133</v>
      </c>
      <c r="X26" s="14">
        <f t="shared" si="5"/>
        <v>198414</v>
      </c>
      <c r="Y26" s="14">
        <f t="shared" si="5"/>
        <v>179340</v>
      </c>
      <c r="Z26" s="14">
        <f t="shared" si="5"/>
        <v>3952</v>
      </c>
    </row>
    <row r="27" spans="1:26" ht="61" customHeight="1" x14ac:dyDescent="0.25">
      <c r="A27" s="6" t="s">
        <v>51</v>
      </c>
      <c r="B27" s="6" t="s">
        <v>44</v>
      </c>
      <c r="C27" s="9" t="s">
        <v>68</v>
      </c>
      <c r="D27" s="14">
        <v>289.13400000000001</v>
      </c>
      <c r="E27" s="13">
        <v>23</v>
      </c>
      <c r="F27" s="13">
        <v>9588</v>
      </c>
      <c r="G27" s="13">
        <v>4137</v>
      </c>
      <c r="H27" s="13">
        <v>128</v>
      </c>
      <c r="I27" s="13">
        <v>119</v>
      </c>
      <c r="J27" s="15">
        <v>113.98</v>
      </c>
      <c r="K27" s="13">
        <v>78968</v>
      </c>
      <c r="L27" s="13">
        <v>33133</v>
      </c>
      <c r="M27" s="13">
        <v>27803</v>
      </c>
      <c r="N27" s="13">
        <v>1209825</v>
      </c>
      <c r="O27" s="13">
        <v>985258</v>
      </c>
      <c r="P27" s="13">
        <v>1475</v>
      </c>
      <c r="Q27" s="13">
        <v>31541</v>
      </c>
      <c r="R27" s="13">
        <v>279134</v>
      </c>
      <c r="S27" s="13">
        <v>1712544</v>
      </c>
      <c r="T27" s="13">
        <v>656570</v>
      </c>
      <c r="U27" s="13">
        <v>444014</v>
      </c>
      <c r="V27" s="13">
        <v>6400</v>
      </c>
      <c r="W27" s="13">
        <v>69961</v>
      </c>
      <c r="X27" s="13">
        <v>147732</v>
      </c>
      <c r="Y27" s="13">
        <v>106221</v>
      </c>
      <c r="Z27" s="13">
        <v>1235</v>
      </c>
    </row>
    <row r="28" spans="1:26" ht="61" customHeight="1" x14ac:dyDescent="0.25">
      <c r="A28" s="6" t="s">
        <v>51</v>
      </c>
      <c r="B28" s="6" t="s">
        <v>66</v>
      </c>
      <c r="C28" s="9" t="s">
        <v>240</v>
      </c>
      <c r="D28" s="14">
        <v>178.01</v>
      </c>
      <c r="E28" s="13">
        <v>169</v>
      </c>
      <c r="F28" s="13">
        <v>9758</v>
      </c>
      <c r="G28" s="13">
        <v>20766</v>
      </c>
      <c r="H28" s="13">
        <v>382</v>
      </c>
      <c r="I28" s="13">
        <v>122</v>
      </c>
      <c r="J28" s="15">
        <v>46.35</v>
      </c>
      <c r="K28" s="13">
        <v>39785</v>
      </c>
      <c r="L28" s="13">
        <v>4217</v>
      </c>
      <c r="M28" s="251">
        <v>17515</v>
      </c>
      <c r="N28" s="13">
        <v>600628</v>
      </c>
      <c r="O28" s="77" t="s">
        <v>139</v>
      </c>
      <c r="P28" s="13">
        <v>922</v>
      </c>
      <c r="Q28" s="13">
        <v>15204</v>
      </c>
      <c r="R28" s="13">
        <v>100909</v>
      </c>
      <c r="S28" s="13">
        <v>96017</v>
      </c>
      <c r="T28" s="13">
        <v>119185</v>
      </c>
      <c r="U28" s="13">
        <v>81986</v>
      </c>
      <c r="V28" s="13">
        <v>4800</v>
      </c>
      <c r="W28" s="13">
        <v>45328</v>
      </c>
      <c r="X28" s="13">
        <v>46165</v>
      </c>
      <c r="Y28" s="13">
        <v>38150</v>
      </c>
      <c r="Z28" s="13">
        <v>1424</v>
      </c>
    </row>
    <row r="29" spans="1:26" ht="61" customHeight="1" x14ac:dyDescent="0.25">
      <c r="A29" s="6" t="s">
        <v>51</v>
      </c>
      <c r="B29" s="6" t="s">
        <v>45</v>
      </c>
      <c r="C29" s="9" t="s">
        <v>69</v>
      </c>
      <c r="D29" s="14">
        <v>467.14400000000001</v>
      </c>
      <c r="E29" s="14">
        <f t="shared" ref="E29:Z29" si="6">SUM(E27:E28)</f>
        <v>192</v>
      </c>
      <c r="F29" s="14">
        <f t="shared" si="6"/>
        <v>19346</v>
      </c>
      <c r="G29" s="14">
        <f t="shared" si="6"/>
        <v>24903</v>
      </c>
      <c r="H29" s="14">
        <f t="shared" si="6"/>
        <v>510</v>
      </c>
      <c r="I29" s="14">
        <f t="shared" si="6"/>
        <v>241</v>
      </c>
      <c r="J29" s="54">
        <f t="shared" si="6"/>
        <v>160.33000000000001</v>
      </c>
      <c r="K29" s="14">
        <f t="shared" si="6"/>
        <v>118753</v>
      </c>
      <c r="L29" s="14">
        <f t="shared" si="6"/>
        <v>37350</v>
      </c>
      <c r="M29" s="14">
        <f t="shared" si="6"/>
        <v>45318</v>
      </c>
      <c r="N29" s="14">
        <f t="shared" si="6"/>
        <v>1810453</v>
      </c>
      <c r="O29" s="14">
        <f t="shared" si="6"/>
        <v>985258</v>
      </c>
      <c r="P29" s="14">
        <f t="shared" si="6"/>
        <v>2397</v>
      </c>
      <c r="Q29" s="14">
        <f t="shared" si="6"/>
        <v>46745</v>
      </c>
      <c r="R29" s="14">
        <f t="shared" si="6"/>
        <v>380043</v>
      </c>
      <c r="S29" s="14">
        <f t="shared" si="6"/>
        <v>1808561</v>
      </c>
      <c r="T29" s="14">
        <f t="shared" si="6"/>
        <v>775755</v>
      </c>
      <c r="U29" s="14">
        <f t="shared" si="6"/>
        <v>526000</v>
      </c>
      <c r="V29" s="14">
        <f t="shared" si="6"/>
        <v>11200</v>
      </c>
      <c r="W29" s="14">
        <f t="shared" si="6"/>
        <v>115289</v>
      </c>
      <c r="X29" s="14">
        <f t="shared" si="6"/>
        <v>193897</v>
      </c>
      <c r="Y29" s="14">
        <f t="shared" si="6"/>
        <v>144371</v>
      </c>
      <c r="Z29" s="14">
        <f t="shared" si="6"/>
        <v>2659</v>
      </c>
    </row>
    <row r="30" spans="1:26" ht="61" customHeight="1" x14ac:dyDescent="0.25">
      <c r="A30" s="6" t="s">
        <v>52</v>
      </c>
      <c r="B30" s="6" t="s">
        <v>44</v>
      </c>
      <c r="C30" s="9" t="s">
        <v>68</v>
      </c>
      <c r="D30" s="14">
        <v>451.20800000000003</v>
      </c>
      <c r="E30" s="13">
        <v>47</v>
      </c>
      <c r="F30" s="13">
        <v>15054</v>
      </c>
      <c r="G30" s="13">
        <v>11179</v>
      </c>
      <c r="H30" s="13">
        <v>322</v>
      </c>
      <c r="I30" s="13">
        <v>176</v>
      </c>
      <c r="J30" s="15">
        <v>172.5</v>
      </c>
      <c r="K30" s="13">
        <v>91568</v>
      </c>
      <c r="L30" s="13">
        <v>42751</v>
      </c>
      <c r="M30" s="13">
        <v>39659</v>
      </c>
      <c r="N30" s="13">
        <v>1406973</v>
      </c>
      <c r="O30" s="13">
        <v>1247511</v>
      </c>
      <c r="P30" s="13">
        <v>2400</v>
      </c>
      <c r="Q30" s="13">
        <v>45539</v>
      </c>
      <c r="R30" s="13">
        <v>587290</v>
      </c>
      <c r="S30" s="13">
        <v>740149</v>
      </c>
      <c r="T30" s="13">
        <v>832705</v>
      </c>
      <c r="U30" s="13">
        <v>1600473</v>
      </c>
      <c r="V30" s="13">
        <v>16353</v>
      </c>
      <c r="W30" s="13">
        <v>198340</v>
      </c>
      <c r="X30" s="13">
        <v>283224</v>
      </c>
      <c r="Y30" s="13">
        <v>427593</v>
      </c>
      <c r="Z30" s="13">
        <v>4043</v>
      </c>
    </row>
    <row r="31" spans="1:26" ht="61" customHeight="1" x14ac:dyDescent="0.25">
      <c r="A31" s="6" t="s">
        <v>52</v>
      </c>
      <c r="B31" s="6" t="s">
        <v>66</v>
      </c>
      <c r="C31" s="9" t="s">
        <v>240</v>
      </c>
      <c r="D31" s="14">
        <v>76.781000000000006</v>
      </c>
      <c r="E31" s="13">
        <v>52</v>
      </c>
      <c r="F31" s="13">
        <v>4262</v>
      </c>
      <c r="G31" s="13">
        <v>11063</v>
      </c>
      <c r="H31" s="13">
        <v>175</v>
      </c>
      <c r="I31" s="13">
        <v>65</v>
      </c>
      <c r="J31" s="15">
        <v>52.17</v>
      </c>
      <c r="K31" s="13">
        <v>46123</v>
      </c>
      <c r="L31" s="13">
        <v>9972</v>
      </c>
      <c r="M31" s="13">
        <v>8046</v>
      </c>
      <c r="N31" s="13">
        <v>344633</v>
      </c>
      <c r="O31" s="77" t="s">
        <v>139</v>
      </c>
      <c r="P31" s="13">
        <v>675</v>
      </c>
      <c r="Q31" s="13">
        <v>6822</v>
      </c>
      <c r="R31" s="13">
        <v>89336</v>
      </c>
      <c r="S31" s="13">
        <v>3937</v>
      </c>
      <c r="T31" s="13">
        <v>113460</v>
      </c>
      <c r="U31" s="13">
        <v>90918</v>
      </c>
      <c r="V31" s="13">
        <v>2663</v>
      </c>
      <c r="W31" s="13">
        <v>48385</v>
      </c>
      <c r="X31" s="13">
        <v>46369</v>
      </c>
      <c r="Y31" s="13">
        <v>43575</v>
      </c>
      <c r="Z31" s="13">
        <v>895</v>
      </c>
    </row>
    <row r="32" spans="1:26" ht="61" customHeight="1" x14ac:dyDescent="0.25">
      <c r="A32" s="6" t="s">
        <v>52</v>
      </c>
      <c r="B32" s="6" t="s">
        <v>45</v>
      </c>
      <c r="C32" s="9" t="s">
        <v>69</v>
      </c>
      <c r="D32" s="14">
        <v>527.98900000000003</v>
      </c>
      <c r="E32" s="14">
        <f t="shared" ref="E32:Z32" si="7">SUM(E30:E31)</f>
        <v>99</v>
      </c>
      <c r="F32" s="14">
        <f t="shared" si="7"/>
        <v>19316</v>
      </c>
      <c r="G32" s="14">
        <f t="shared" si="7"/>
        <v>22242</v>
      </c>
      <c r="H32" s="14">
        <f t="shared" si="7"/>
        <v>497</v>
      </c>
      <c r="I32" s="14">
        <f t="shared" si="7"/>
        <v>241</v>
      </c>
      <c r="J32" s="54">
        <f t="shared" si="7"/>
        <v>224.67000000000002</v>
      </c>
      <c r="K32" s="14">
        <f t="shared" si="7"/>
        <v>137691</v>
      </c>
      <c r="L32" s="14">
        <f t="shared" si="7"/>
        <v>52723</v>
      </c>
      <c r="M32" s="14">
        <f t="shared" si="7"/>
        <v>47705</v>
      </c>
      <c r="N32" s="14">
        <f t="shared" si="7"/>
        <v>1751606</v>
      </c>
      <c r="O32" s="14">
        <f t="shared" si="7"/>
        <v>1247511</v>
      </c>
      <c r="P32" s="14">
        <f t="shared" si="7"/>
        <v>3075</v>
      </c>
      <c r="Q32" s="14">
        <f t="shared" si="7"/>
        <v>52361</v>
      </c>
      <c r="R32" s="14">
        <f t="shared" si="7"/>
        <v>676626</v>
      </c>
      <c r="S32" s="14">
        <f t="shared" si="7"/>
        <v>744086</v>
      </c>
      <c r="T32" s="14">
        <f t="shared" si="7"/>
        <v>946165</v>
      </c>
      <c r="U32" s="14">
        <f t="shared" si="7"/>
        <v>1691391</v>
      </c>
      <c r="V32" s="14">
        <f t="shared" si="7"/>
        <v>19016</v>
      </c>
      <c r="W32" s="14">
        <f t="shared" si="7"/>
        <v>246725</v>
      </c>
      <c r="X32" s="14">
        <f t="shared" si="7"/>
        <v>329593</v>
      </c>
      <c r="Y32" s="14">
        <f t="shared" si="7"/>
        <v>471168</v>
      </c>
      <c r="Z32" s="14">
        <f t="shared" si="7"/>
        <v>4938</v>
      </c>
    </row>
    <row r="33" spans="1:26" ht="61" customHeight="1" x14ac:dyDescent="0.25">
      <c r="A33" s="6" t="s">
        <v>53</v>
      </c>
      <c r="B33" s="6" t="s">
        <v>44</v>
      </c>
      <c r="C33" s="9" t="s">
        <v>68</v>
      </c>
      <c r="D33" s="14">
        <v>163.93700000000001</v>
      </c>
      <c r="E33" s="13">
        <v>28</v>
      </c>
      <c r="F33" s="13">
        <v>9254</v>
      </c>
      <c r="G33" s="13">
        <v>5899</v>
      </c>
      <c r="H33" s="13">
        <v>208</v>
      </c>
      <c r="I33" s="13">
        <v>97</v>
      </c>
      <c r="J33" s="15">
        <v>93.49</v>
      </c>
      <c r="K33" s="13">
        <v>71459</v>
      </c>
      <c r="L33" s="13">
        <v>27492</v>
      </c>
      <c r="M33" s="13">
        <v>26674</v>
      </c>
      <c r="N33" s="13">
        <v>940811</v>
      </c>
      <c r="O33" s="13">
        <v>851143</v>
      </c>
      <c r="P33" s="13">
        <v>1103</v>
      </c>
      <c r="Q33" s="13">
        <v>29939</v>
      </c>
      <c r="R33" s="13">
        <v>244436</v>
      </c>
      <c r="S33" s="13">
        <v>1187288</v>
      </c>
      <c r="T33" s="13">
        <v>268342</v>
      </c>
      <c r="U33" s="13">
        <v>306600</v>
      </c>
      <c r="V33" s="13">
        <v>9860</v>
      </c>
      <c r="W33" s="13">
        <v>100860</v>
      </c>
      <c r="X33" s="13">
        <v>92594</v>
      </c>
      <c r="Y33" s="13">
        <v>147860</v>
      </c>
      <c r="Z33" s="13">
        <v>2100</v>
      </c>
    </row>
    <row r="34" spans="1:26" ht="61" customHeight="1" x14ac:dyDescent="0.25">
      <c r="A34" s="6" t="s">
        <v>53</v>
      </c>
      <c r="B34" s="6" t="s">
        <v>66</v>
      </c>
      <c r="C34" s="9" t="s">
        <v>240</v>
      </c>
      <c r="D34" s="14">
        <v>130.672</v>
      </c>
      <c r="E34" s="13">
        <v>98</v>
      </c>
      <c r="F34" s="13">
        <v>7337</v>
      </c>
      <c r="G34" s="13">
        <v>17071</v>
      </c>
      <c r="H34" s="13">
        <v>288</v>
      </c>
      <c r="I34" s="13">
        <v>108</v>
      </c>
      <c r="J34" s="15">
        <v>58.88</v>
      </c>
      <c r="K34" s="13">
        <v>5311</v>
      </c>
      <c r="L34" s="13">
        <v>2380</v>
      </c>
      <c r="M34" s="251">
        <v>88698</v>
      </c>
      <c r="N34" s="13">
        <v>509958</v>
      </c>
      <c r="O34" s="77" t="s">
        <v>139</v>
      </c>
      <c r="P34" s="13">
        <v>1486</v>
      </c>
      <c r="Q34" s="13">
        <v>20820</v>
      </c>
      <c r="R34" s="13">
        <v>181279</v>
      </c>
      <c r="S34" s="13">
        <v>19289</v>
      </c>
      <c r="T34" s="13">
        <v>139074</v>
      </c>
      <c r="U34" s="13">
        <v>140883</v>
      </c>
      <c r="V34" s="13">
        <v>8202</v>
      </c>
      <c r="W34" s="13">
        <v>81070</v>
      </c>
      <c r="X34" s="13">
        <v>48913</v>
      </c>
      <c r="Y34" s="13">
        <v>71184</v>
      </c>
      <c r="Z34" s="13">
        <v>3388</v>
      </c>
    </row>
    <row r="35" spans="1:26" ht="61" customHeight="1" x14ac:dyDescent="0.25">
      <c r="A35" s="6" t="s">
        <v>53</v>
      </c>
      <c r="B35" s="6" t="s">
        <v>45</v>
      </c>
      <c r="C35" s="9" t="s">
        <v>69</v>
      </c>
      <c r="D35" s="14">
        <v>294.60899999999998</v>
      </c>
      <c r="E35" s="14">
        <f t="shared" ref="E35:Z35" si="8">SUM(E33:E34)</f>
        <v>126</v>
      </c>
      <c r="F35" s="14">
        <f t="shared" si="8"/>
        <v>16591</v>
      </c>
      <c r="G35" s="14">
        <f t="shared" si="8"/>
        <v>22970</v>
      </c>
      <c r="H35" s="14">
        <f t="shared" si="8"/>
        <v>496</v>
      </c>
      <c r="I35" s="14">
        <f t="shared" si="8"/>
        <v>205</v>
      </c>
      <c r="J35" s="54">
        <f t="shared" si="8"/>
        <v>152.37</v>
      </c>
      <c r="K35" s="14">
        <f t="shared" si="8"/>
        <v>76770</v>
      </c>
      <c r="L35" s="14">
        <f t="shared" si="8"/>
        <v>29872</v>
      </c>
      <c r="M35" s="14">
        <f t="shared" si="8"/>
        <v>115372</v>
      </c>
      <c r="N35" s="14">
        <f t="shared" si="8"/>
        <v>1450769</v>
      </c>
      <c r="O35" s="14">
        <f t="shared" si="8"/>
        <v>851143</v>
      </c>
      <c r="P35" s="14">
        <f t="shared" si="8"/>
        <v>2589</v>
      </c>
      <c r="Q35" s="14">
        <f t="shared" si="8"/>
        <v>50759</v>
      </c>
      <c r="R35" s="14">
        <f t="shared" si="8"/>
        <v>425715</v>
      </c>
      <c r="S35" s="14">
        <f t="shared" si="8"/>
        <v>1206577</v>
      </c>
      <c r="T35" s="14">
        <f t="shared" si="8"/>
        <v>407416</v>
      </c>
      <c r="U35" s="14">
        <f t="shared" si="8"/>
        <v>447483</v>
      </c>
      <c r="V35" s="14">
        <f t="shared" si="8"/>
        <v>18062</v>
      </c>
      <c r="W35" s="14">
        <f t="shared" si="8"/>
        <v>181930</v>
      </c>
      <c r="X35" s="14">
        <f t="shared" si="8"/>
        <v>141507</v>
      </c>
      <c r="Y35" s="14">
        <f t="shared" si="8"/>
        <v>219044</v>
      </c>
      <c r="Z35" s="14">
        <f t="shared" si="8"/>
        <v>5488</v>
      </c>
    </row>
    <row r="36" spans="1:26" ht="61" customHeight="1" x14ac:dyDescent="0.25">
      <c r="A36" s="6" t="s">
        <v>54</v>
      </c>
      <c r="B36" s="6" t="s">
        <v>44</v>
      </c>
      <c r="C36" s="9" t="s">
        <v>68</v>
      </c>
      <c r="D36" s="14">
        <v>302.98</v>
      </c>
      <c r="E36" s="13">
        <v>43</v>
      </c>
      <c r="F36" s="13">
        <v>16058</v>
      </c>
      <c r="G36" s="13">
        <v>8593</v>
      </c>
      <c r="H36" s="13">
        <v>295</v>
      </c>
      <c r="I36" s="13">
        <v>144</v>
      </c>
      <c r="J36" s="15">
        <v>134.19999999999999</v>
      </c>
      <c r="K36" s="13">
        <v>60938</v>
      </c>
      <c r="L36" s="13">
        <v>35213</v>
      </c>
      <c r="M36" s="13">
        <v>33658</v>
      </c>
      <c r="N36" s="13">
        <v>1793533</v>
      </c>
      <c r="O36" s="13">
        <v>1669607</v>
      </c>
      <c r="P36" s="13">
        <v>2161</v>
      </c>
      <c r="Q36" s="13">
        <v>42005</v>
      </c>
      <c r="R36" s="13">
        <v>589841</v>
      </c>
      <c r="S36" s="13">
        <v>1152864</v>
      </c>
      <c r="T36" s="13">
        <v>681147</v>
      </c>
      <c r="U36" s="13">
        <v>1288163</v>
      </c>
      <c r="V36" s="13">
        <v>12229</v>
      </c>
      <c r="W36" s="13">
        <v>184236</v>
      </c>
      <c r="X36" s="13">
        <v>171866</v>
      </c>
      <c r="Y36" s="13">
        <v>444527</v>
      </c>
      <c r="Z36" s="13">
        <v>5795</v>
      </c>
    </row>
    <row r="37" spans="1:26" ht="61" customHeight="1" x14ac:dyDescent="0.25">
      <c r="A37" s="6" t="s">
        <v>54</v>
      </c>
      <c r="B37" s="6" t="s">
        <v>66</v>
      </c>
      <c r="C37" s="9" t="s">
        <v>240</v>
      </c>
      <c r="D37" s="14">
        <v>67.027000000000001</v>
      </c>
      <c r="E37" s="13">
        <v>45</v>
      </c>
      <c r="F37" s="13">
        <v>4903</v>
      </c>
      <c r="G37" s="13">
        <v>8573</v>
      </c>
      <c r="H37" s="13">
        <v>120</v>
      </c>
      <c r="I37" s="13">
        <v>52</v>
      </c>
      <c r="J37" s="15">
        <v>33.799999999999997</v>
      </c>
      <c r="K37" s="13">
        <v>18464</v>
      </c>
      <c r="L37" s="13">
        <v>10190</v>
      </c>
      <c r="M37" s="13">
        <v>8549</v>
      </c>
      <c r="N37" s="13">
        <v>249925</v>
      </c>
      <c r="O37" s="77" t="s">
        <v>139</v>
      </c>
      <c r="P37" s="13">
        <v>1161</v>
      </c>
      <c r="Q37" s="13">
        <v>8097</v>
      </c>
      <c r="R37" s="13">
        <v>101891</v>
      </c>
      <c r="S37" s="13">
        <v>23780</v>
      </c>
      <c r="T37" s="13">
        <v>117965</v>
      </c>
      <c r="U37" s="13">
        <v>156717</v>
      </c>
      <c r="V37" s="13">
        <v>2873</v>
      </c>
      <c r="W37" s="13">
        <v>46550</v>
      </c>
      <c r="X37" s="13">
        <v>41122</v>
      </c>
      <c r="Y37" s="13">
        <v>135604</v>
      </c>
      <c r="Z37" s="13">
        <v>836</v>
      </c>
    </row>
    <row r="38" spans="1:26" ht="61" customHeight="1" x14ac:dyDescent="0.25">
      <c r="A38" s="6" t="s">
        <v>54</v>
      </c>
      <c r="B38" s="6" t="s">
        <v>45</v>
      </c>
      <c r="C38" s="9" t="s">
        <v>69</v>
      </c>
      <c r="D38" s="14">
        <v>370.00700000000001</v>
      </c>
      <c r="E38" s="14">
        <f t="shared" ref="E38:Z38" si="9">SUM(E36:E37)</f>
        <v>88</v>
      </c>
      <c r="F38" s="14">
        <f t="shared" si="9"/>
        <v>20961</v>
      </c>
      <c r="G38" s="14">
        <f t="shared" si="9"/>
        <v>17166</v>
      </c>
      <c r="H38" s="14">
        <f t="shared" si="9"/>
        <v>415</v>
      </c>
      <c r="I38" s="14">
        <f t="shared" si="9"/>
        <v>196</v>
      </c>
      <c r="J38" s="54">
        <f t="shared" si="9"/>
        <v>168</v>
      </c>
      <c r="K38" s="14">
        <f t="shared" si="9"/>
        <v>79402</v>
      </c>
      <c r="L38" s="14">
        <f t="shared" si="9"/>
        <v>45403</v>
      </c>
      <c r="M38" s="14">
        <f t="shared" si="9"/>
        <v>42207</v>
      </c>
      <c r="N38" s="14">
        <f t="shared" si="9"/>
        <v>2043458</v>
      </c>
      <c r="O38" s="14">
        <f t="shared" si="9"/>
        <v>1669607</v>
      </c>
      <c r="P38" s="14">
        <f t="shared" si="9"/>
        <v>3322</v>
      </c>
      <c r="Q38" s="14">
        <f t="shared" si="9"/>
        <v>50102</v>
      </c>
      <c r="R38" s="14">
        <f t="shared" si="9"/>
        <v>691732</v>
      </c>
      <c r="S38" s="14">
        <f t="shared" si="9"/>
        <v>1176644</v>
      </c>
      <c r="T38" s="14">
        <f t="shared" si="9"/>
        <v>799112</v>
      </c>
      <c r="U38" s="14">
        <f t="shared" si="9"/>
        <v>1444880</v>
      </c>
      <c r="V38" s="14">
        <f t="shared" si="9"/>
        <v>15102</v>
      </c>
      <c r="W38" s="14">
        <f t="shared" si="9"/>
        <v>230786</v>
      </c>
      <c r="X38" s="14">
        <f t="shared" si="9"/>
        <v>212988</v>
      </c>
      <c r="Y38" s="14">
        <f t="shared" si="9"/>
        <v>580131</v>
      </c>
      <c r="Z38" s="14">
        <f t="shared" si="9"/>
        <v>6631</v>
      </c>
    </row>
    <row r="39" spans="1:26" ht="61" customHeight="1" x14ac:dyDescent="0.25">
      <c r="A39" s="6" t="s">
        <v>55</v>
      </c>
      <c r="B39" s="6" t="s">
        <v>44</v>
      </c>
      <c r="C39" s="9" t="s">
        <v>68</v>
      </c>
      <c r="D39" s="14">
        <v>208.94300000000001</v>
      </c>
      <c r="E39" s="13">
        <v>21</v>
      </c>
      <c r="F39" s="13">
        <v>6559</v>
      </c>
      <c r="G39" s="13">
        <v>4311</v>
      </c>
      <c r="H39" s="13">
        <v>99</v>
      </c>
      <c r="I39" s="13">
        <v>92</v>
      </c>
      <c r="J39" s="15">
        <v>88.03</v>
      </c>
      <c r="K39" s="13">
        <v>49478</v>
      </c>
      <c r="L39" s="13">
        <v>24141</v>
      </c>
      <c r="M39" s="13">
        <v>22794</v>
      </c>
      <c r="N39" s="13">
        <v>1042163</v>
      </c>
      <c r="O39" s="13">
        <v>971075</v>
      </c>
      <c r="P39" s="13">
        <v>1529</v>
      </c>
      <c r="Q39" s="13">
        <v>19692</v>
      </c>
      <c r="R39" s="13">
        <v>166188</v>
      </c>
      <c r="S39" s="13">
        <v>374779</v>
      </c>
      <c r="T39" s="13">
        <v>333501</v>
      </c>
      <c r="U39" s="13">
        <v>316334</v>
      </c>
      <c r="V39" s="13">
        <v>6629</v>
      </c>
      <c r="W39" s="13">
        <v>43803</v>
      </c>
      <c r="X39" s="13">
        <v>80585</v>
      </c>
      <c r="Y39" s="13">
        <v>114418</v>
      </c>
      <c r="Z39" s="13">
        <v>1751</v>
      </c>
    </row>
    <row r="40" spans="1:26" ht="61" customHeight="1" x14ac:dyDescent="0.25">
      <c r="A40" s="6" t="s">
        <v>55</v>
      </c>
      <c r="B40" s="6" t="s">
        <v>66</v>
      </c>
      <c r="C40" s="9" t="s">
        <v>240</v>
      </c>
      <c r="D40" s="14">
        <v>90.263999999999996</v>
      </c>
      <c r="E40" s="13">
        <v>60</v>
      </c>
      <c r="F40" s="13">
        <v>4233</v>
      </c>
      <c r="G40" s="13">
        <v>8396</v>
      </c>
      <c r="H40" s="13">
        <v>153</v>
      </c>
      <c r="I40" s="13">
        <v>64</v>
      </c>
      <c r="J40" s="15">
        <v>27.33</v>
      </c>
      <c r="K40" s="13">
        <v>19571</v>
      </c>
      <c r="L40" s="13">
        <v>594</v>
      </c>
      <c r="M40" s="251">
        <v>9281</v>
      </c>
      <c r="N40" s="13">
        <v>409971</v>
      </c>
      <c r="O40" s="77" t="s">
        <v>139</v>
      </c>
      <c r="P40" s="13">
        <v>415</v>
      </c>
      <c r="Q40" s="13">
        <v>10787</v>
      </c>
      <c r="R40" s="13">
        <v>60626</v>
      </c>
      <c r="S40" s="13">
        <v>6382</v>
      </c>
      <c r="T40" s="13">
        <v>79992</v>
      </c>
      <c r="U40" s="13">
        <v>81759</v>
      </c>
      <c r="V40" s="13">
        <v>4609</v>
      </c>
      <c r="W40" s="13">
        <v>29090</v>
      </c>
      <c r="X40" s="13">
        <v>32723</v>
      </c>
      <c r="Y40" s="13">
        <v>38477</v>
      </c>
      <c r="Z40" s="13">
        <v>875</v>
      </c>
    </row>
    <row r="41" spans="1:26" ht="61" customHeight="1" x14ac:dyDescent="0.25">
      <c r="A41" s="6" t="s">
        <v>55</v>
      </c>
      <c r="B41" s="6" t="s">
        <v>45</v>
      </c>
      <c r="C41" s="9" t="s">
        <v>69</v>
      </c>
      <c r="D41" s="14">
        <v>299.20699999999999</v>
      </c>
      <c r="E41" s="14">
        <f t="shared" ref="E41:Z41" si="10">SUM(E39:E40)</f>
        <v>81</v>
      </c>
      <c r="F41" s="14">
        <f t="shared" si="10"/>
        <v>10792</v>
      </c>
      <c r="G41" s="14">
        <f t="shared" si="10"/>
        <v>12707</v>
      </c>
      <c r="H41" s="14">
        <f t="shared" si="10"/>
        <v>252</v>
      </c>
      <c r="I41" s="14">
        <f t="shared" si="10"/>
        <v>156</v>
      </c>
      <c r="J41" s="54">
        <f t="shared" si="10"/>
        <v>115.36</v>
      </c>
      <c r="K41" s="14">
        <f t="shared" si="10"/>
        <v>69049</v>
      </c>
      <c r="L41" s="14">
        <f t="shared" si="10"/>
        <v>24735</v>
      </c>
      <c r="M41" s="14">
        <f t="shared" si="10"/>
        <v>32075</v>
      </c>
      <c r="N41" s="14">
        <f t="shared" si="10"/>
        <v>1452134</v>
      </c>
      <c r="O41" s="14">
        <f t="shared" si="10"/>
        <v>971075</v>
      </c>
      <c r="P41" s="14">
        <f t="shared" si="10"/>
        <v>1944</v>
      </c>
      <c r="Q41" s="14">
        <f t="shared" si="10"/>
        <v>30479</v>
      </c>
      <c r="R41" s="14">
        <f t="shared" si="10"/>
        <v>226814</v>
      </c>
      <c r="S41" s="14">
        <f t="shared" si="10"/>
        <v>381161</v>
      </c>
      <c r="T41" s="14">
        <f t="shared" si="10"/>
        <v>413493</v>
      </c>
      <c r="U41" s="14">
        <f t="shared" si="10"/>
        <v>398093</v>
      </c>
      <c r="V41" s="14">
        <f t="shared" si="10"/>
        <v>11238</v>
      </c>
      <c r="W41" s="14">
        <f t="shared" si="10"/>
        <v>72893</v>
      </c>
      <c r="X41" s="14">
        <f t="shared" si="10"/>
        <v>113308</v>
      </c>
      <c r="Y41" s="14">
        <f t="shared" si="10"/>
        <v>152895</v>
      </c>
      <c r="Z41" s="14">
        <f t="shared" si="10"/>
        <v>2626</v>
      </c>
    </row>
    <row r="42" spans="1:26" ht="61" customHeight="1" x14ac:dyDescent="0.25">
      <c r="A42" s="6" t="s">
        <v>56</v>
      </c>
      <c r="B42" s="6" t="s">
        <v>44</v>
      </c>
      <c r="C42" s="9" t="s">
        <v>68</v>
      </c>
      <c r="D42" s="14">
        <v>90.423000000000002</v>
      </c>
      <c r="E42" s="13">
        <v>18</v>
      </c>
      <c r="F42" s="13">
        <v>7739</v>
      </c>
      <c r="G42" s="13">
        <v>3565</v>
      </c>
      <c r="H42" s="13">
        <v>92</v>
      </c>
      <c r="I42" s="13">
        <v>53</v>
      </c>
      <c r="J42" s="15">
        <v>52.75</v>
      </c>
      <c r="K42" s="13">
        <v>24985</v>
      </c>
      <c r="L42" s="13">
        <v>13169</v>
      </c>
      <c r="M42" s="13">
        <v>12876</v>
      </c>
      <c r="N42" s="13">
        <v>716033</v>
      </c>
      <c r="O42" s="13">
        <v>655650</v>
      </c>
      <c r="P42" s="13">
        <v>705</v>
      </c>
      <c r="Q42" s="13">
        <v>13839</v>
      </c>
      <c r="R42" s="13">
        <v>207164</v>
      </c>
      <c r="S42" s="13">
        <v>437414</v>
      </c>
      <c r="T42" s="13">
        <v>182532</v>
      </c>
      <c r="U42" s="13">
        <v>455523</v>
      </c>
      <c r="V42" s="13">
        <v>4495</v>
      </c>
      <c r="W42" s="13">
        <v>73987</v>
      </c>
      <c r="X42" s="13">
        <v>38652</v>
      </c>
      <c r="Y42" s="13">
        <v>139508</v>
      </c>
      <c r="Z42" s="13">
        <v>1219</v>
      </c>
    </row>
    <row r="43" spans="1:26" ht="61" customHeight="1" x14ac:dyDescent="0.25">
      <c r="A43" s="6" t="s">
        <v>56</v>
      </c>
      <c r="B43" s="6" t="s">
        <v>66</v>
      </c>
      <c r="C43" s="9" t="s">
        <v>240</v>
      </c>
      <c r="D43" s="14">
        <v>98.881</v>
      </c>
      <c r="E43" s="13">
        <v>119</v>
      </c>
      <c r="F43" s="13">
        <v>9443</v>
      </c>
      <c r="G43" s="13">
        <v>19044</v>
      </c>
      <c r="H43" s="13">
        <v>220</v>
      </c>
      <c r="I43" s="13">
        <v>88</v>
      </c>
      <c r="J43" s="15">
        <v>47.61</v>
      </c>
      <c r="K43" s="13">
        <v>55228</v>
      </c>
      <c r="L43" s="13">
        <v>109869</v>
      </c>
      <c r="M43" s="13">
        <v>101986</v>
      </c>
      <c r="N43" s="13">
        <v>3384513</v>
      </c>
      <c r="O43" s="77">
        <v>3166580</v>
      </c>
      <c r="P43" s="13">
        <v>5252</v>
      </c>
      <c r="Q43" s="13">
        <v>116188</v>
      </c>
      <c r="R43" s="13">
        <v>1135986</v>
      </c>
      <c r="S43" s="13">
        <v>1840027</v>
      </c>
      <c r="T43" s="13">
        <v>65562</v>
      </c>
      <c r="U43" s="13">
        <v>92500</v>
      </c>
      <c r="V43" s="13">
        <v>3359</v>
      </c>
      <c r="W43" s="13">
        <v>37254</v>
      </c>
      <c r="X43" s="13">
        <v>26306</v>
      </c>
      <c r="Y43" s="13">
        <v>29650</v>
      </c>
      <c r="Z43" s="13">
        <v>1890</v>
      </c>
    </row>
    <row r="44" spans="1:26" ht="61" customHeight="1" x14ac:dyDescent="0.25">
      <c r="A44" s="6" t="s">
        <v>56</v>
      </c>
      <c r="B44" s="6" t="s">
        <v>45</v>
      </c>
      <c r="C44" s="9" t="s">
        <v>69</v>
      </c>
      <c r="D44" s="14">
        <v>189.304</v>
      </c>
      <c r="E44" s="14">
        <f t="shared" ref="E44:Z44" si="11">SUM(E42:E43)</f>
        <v>137</v>
      </c>
      <c r="F44" s="14">
        <f t="shared" si="11"/>
        <v>17182</v>
      </c>
      <c r="G44" s="14">
        <f t="shared" si="11"/>
        <v>22609</v>
      </c>
      <c r="H44" s="14">
        <f t="shared" si="11"/>
        <v>312</v>
      </c>
      <c r="I44" s="14">
        <f t="shared" si="11"/>
        <v>141</v>
      </c>
      <c r="J44" s="54">
        <f t="shared" si="11"/>
        <v>100.36</v>
      </c>
      <c r="K44" s="14">
        <f t="shared" si="11"/>
        <v>80213</v>
      </c>
      <c r="L44" s="14">
        <f t="shared" si="11"/>
        <v>123038</v>
      </c>
      <c r="M44" s="14">
        <f t="shared" si="11"/>
        <v>114862</v>
      </c>
      <c r="N44" s="14">
        <f t="shared" si="11"/>
        <v>4100546</v>
      </c>
      <c r="O44" s="14">
        <f t="shared" si="11"/>
        <v>3822230</v>
      </c>
      <c r="P44" s="14">
        <f t="shared" si="11"/>
        <v>5957</v>
      </c>
      <c r="Q44" s="14">
        <f t="shared" si="11"/>
        <v>130027</v>
      </c>
      <c r="R44" s="14">
        <f t="shared" si="11"/>
        <v>1343150</v>
      </c>
      <c r="S44" s="14">
        <f t="shared" si="11"/>
        <v>2277441</v>
      </c>
      <c r="T44" s="14">
        <f t="shared" si="11"/>
        <v>248094</v>
      </c>
      <c r="U44" s="14">
        <f t="shared" si="11"/>
        <v>548023</v>
      </c>
      <c r="V44" s="14">
        <f t="shared" si="11"/>
        <v>7854</v>
      </c>
      <c r="W44" s="14">
        <f t="shared" si="11"/>
        <v>111241</v>
      </c>
      <c r="X44" s="14">
        <f t="shared" si="11"/>
        <v>64958</v>
      </c>
      <c r="Y44" s="14">
        <f t="shared" si="11"/>
        <v>169158</v>
      </c>
      <c r="Z44" s="14">
        <f t="shared" si="11"/>
        <v>3109</v>
      </c>
    </row>
    <row r="45" spans="1:26" ht="61" customHeight="1" x14ac:dyDescent="0.25">
      <c r="A45" s="6" t="s">
        <v>57</v>
      </c>
      <c r="B45" s="6" t="s">
        <v>44</v>
      </c>
      <c r="C45" s="9" t="s">
        <v>68</v>
      </c>
      <c r="D45" s="14">
        <v>1079.924</v>
      </c>
      <c r="E45" s="13">
        <v>100</v>
      </c>
      <c r="F45" s="13">
        <v>30860</v>
      </c>
      <c r="G45" s="13">
        <v>20582</v>
      </c>
      <c r="H45" s="13">
        <v>332</v>
      </c>
      <c r="I45" s="13">
        <v>340</v>
      </c>
      <c r="J45" s="15">
        <v>320.99</v>
      </c>
      <c r="K45" s="13">
        <v>209434</v>
      </c>
      <c r="L45" s="13">
        <v>109869</v>
      </c>
      <c r="M45" s="13">
        <v>101986</v>
      </c>
      <c r="N45" s="13">
        <v>3384513</v>
      </c>
      <c r="O45" s="13">
        <v>3166580</v>
      </c>
      <c r="P45" s="13">
        <v>5252</v>
      </c>
      <c r="Q45" s="13">
        <v>116188</v>
      </c>
      <c r="R45" s="13">
        <v>1135986</v>
      </c>
      <c r="S45" s="13">
        <v>1840027</v>
      </c>
      <c r="T45" s="13">
        <v>2330564</v>
      </c>
      <c r="U45" s="13">
        <v>2666185</v>
      </c>
      <c r="V45" s="13">
        <v>43328</v>
      </c>
      <c r="W45" s="13">
        <v>361053</v>
      </c>
      <c r="X45" s="13">
        <v>762165</v>
      </c>
      <c r="Y45" s="13">
        <v>942608</v>
      </c>
      <c r="Z45" s="13">
        <v>5965</v>
      </c>
    </row>
    <row r="46" spans="1:26" ht="61" customHeight="1" x14ac:dyDescent="0.25">
      <c r="A46" s="6" t="s">
        <v>57</v>
      </c>
      <c r="B46" s="6" t="s">
        <v>66</v>
      </c>
      <c r="C46" s="9" t="s">
        <v>240</v>
      </c>
      <c r="D46" s="14">
        <v>198.95</v>
      </c>
      <c r="E46" s="13">
        <v>90</v>
      </c>
      <c r="F46" s="13">
        <v>7768</v>
      </c>
      <c r="G46" s="13">
        <v>16544</v>
      </c>
      <c r="H46" s="13">
        <v>175</v>
      </c>
      <c r="I46" s="13">
        <v>99</v>
      </c>
      <c r="J46" s="15">
        <v>71.87</v>
      </c>
      <c r="K46" s="13">
        <v>48324</v>
      </c>
      <c r="L46" s="13">
        <v>26151</v>
      </c>
      <c r="M46" s="13">
        <v>18464</v>
      </c>
      <c r="N46" s="13">
        <v>649757</v>
      </c>
      <c r="O46" s="77" t="s">
        <v>139</v>
      </c>
      <c r="P46" s="13">
        <v>1762</v>
      </c>
      <c r="Q46" s="13">
        <v>19758</v>
      </c>
      <c r="R46" s="13">
        <v>101796</v>
      </c>
      <c r="S46" s="13">
        <v>293248</v>
      </c>
      <c r="T46" s="13">
        <v>137629</v>
      </c>
      <c r="U46" s="13">
        <v>109557</v>
      </c>
      <c r="V46" s="13">
        <v>8238</v>
      </c>
      <c r="W46" s="13">
        <v>47174</v>
      </c>
      <c r="X46" s="13">
        <v>40417</v>
      </c>
      <c r="Y46" s="13">
        <v>47235</v>
      </c>
      <c r="Z46" s="13">
        <v>1255</v>
      </c>
    </row>
    <row r="47" spans="1:26" ht="61" customHeight="1" x14ac:dyDescent="0.25">
      <c r="A47" s="6" t="s">
        <v>57</v>
      </c>
      <c r="B47" s="6" t="s">
        <v>45</v>
      </c>
      <c r="C47" s="9" t="s">
        <v>69</v>
      </c>
      <c r="D47" s="14">
        <v>1278.874</v>
      </c>
      <c r="E47" s="14">
        <f t="shared" ref="E47:Z47" si="12">SUM(E45:E46)</f>
        <v>190</v>
      </c>
      <c r="F47" s="14">
        <f t="shared" si="12"/>
        <v>38628</v>
      </c>
      <c r="G47" s="14">
        <f t="shared" si="12"/>
        <v>37126</v>
      </c>
      <c r="H47" s="14">
        <f t="shared" si="12"/>
        <v>507</v>
      </c>
      <c r="I47" s="14">
        <f t="shared" si="12"/>
        <v>439</v>
      </c>
      <c r="J47" s="54">
        <f t="shared" si="12"/>
        <v>392.86</v>
      </c>
      <c r="K47" s="14">
        <f t="shared" si="12"/>
        <v>257758</v>
      </c>
      <c r="L47" s="14">
        <f t="shared" si="12"/>
        <v>136020</v>
      </c>
      <c r="M47" s="14">
        <f t="shared" si="12"/>
        <v>120450</v>
      </c>
      <c r="N47" s="14">
        <f t="shared" si="12"/>
        <v>4034270</v>
      </c>
      <c r="O47" s="14">
        <f t="shared" si="12"/>
        <v>3166580</v>
      </c>
      <c r="P47" s="14">
        <f t="shared" si="12"/>
        <v>7014</v>
      </c>
      <c r="Q47" s="14">
        <f t="shared" si="12"/>
        <v>135946</v>
      </c>
      <c r="R47" s="14">
        <f t="shared" si="12"/>
        <v>1237782</v>
      </c>
      <c r="S47" s="14">
        <f t="shared" si="12"/>
        <v>2133275</v>
      </c>
      <c r="T47" s="14">
        <f t="shared" si="12"/>
        <v>2468193</v>
      </c>
      <c r="U47" s="14">
        <f t="shared" si="12"/>
        <v>2775742</v>
      </c>
      <c r="V47" s="14">
        <f t="shared" si="12"/>
        <v>51566</v>
      </c>
      <c r="W47" s="14">
        <f t="shared" si="12"/>
        <v>408227</v>
      </c>
      <c r="X47" s="14">
        <f t="shared" si="12"/>
        <v>802582</v>
      </c>
      <c r="Y47" s="14">
        <f t="shared" si="12"/>
        <v>989843</v>
      </c>
      <c r="Z47" s="14">
        <f t="shared" si="12"/>
        <v>7220</v>
      </c>
    </row>
    <row r="48" spans="1:26" ht="61" customHeight="1" x14ac:dyDescent="0.25">
      <c r="A48" s="6" t="s">
        <v>58</v>
      </c>
      <c r="B48" s="6" t="s">
        <v>44</v>
      </c>
      <c r="C48" s="9" t="s">
        <v>68</v>
      </c>
      <c r="D48" s="14">
        <v>161.87100000000001</v>
      </c>
      <c r="E48" s="13">
        <v>22</v>
      </c>
      <c r="F48" s="13">
        <v>10289</v>
      </c>
      <c r="G48" s="13">
        <v>4498</v>
      </c>
      <c r="H48" s="13">
        <v>141</v>
      </c>
      <c r="I48" s="13">
        <v>100</v>
      </c>
      <c r="J48" s="15">
        <v>94.92</v>
      </c>
      <c r="K48" s="13">
        <v>56862</v>
      </c>
      <c r="L48" s="13">
        <v>25773</v>
      </c>
      <c r="M48" s="13">
        <v>24409</v>
      </c>
      <c r="N48" s="13">
        <v>1083558</v>
      </c>
      <c r="O48" s="13">
        <v>1017909</v>
      </c>
      <c r="P48" s="13">
        <v>1673</v>
      </c>
      <c r="Q48" s="13">
        <v>29180</v>
      </c>
      <c r="R48" s="13">
        <v>264558</v>
      </c>
      <c r="S48" s="13">
        <v>938768</v>
      </c>
      <c r="T48" s="13">
        <v>437343</v>
      </c>
      <c r="U48" s="13">
        <v>211120</v>
      </c>
      <c r="V48" s="13">
        <v>7190</v>
      </c>
      <c r="W48" s="13">
        <v>76458</v>
      </c>
      <c r="X48" s="13">
        <v>103593</v>
      </c>
      <c r="Y48" s="13">
        <v>68268</v>
      </c>
      <c r="Z48" s="13">
        <v>1904</v>
      </c>
    </row>
    <row r="49" spans="1:26" ht="61" customHeight="1" x14ac:dyDescent="0.25">
      <c r="A49" s="6" t="s">
        <v>58</v>
      </c>
      <c r="B49" s="6" t="s">
        <v>66</v>
      </c>
      <c r="C49" s="9" t="s">
        <v>240</v>
      </c>
      <c r="D49" s="14">
        <v>139.55799999999999</v>
      </c>
      <c r="E49" s="13">
        <v>228</v>
      </c>
      <c r="F49" s="13">
        <v>12546</v>
      </c>
      <c r="G49" s="13">
        <v>31856</v>
      </c>
      <c r="H49" s="13">
        <v>682</v>
      </c>
      <c r="I49" s="13">
        <v>233</v>
      </c>
      <c r="J49" s="15">
        <v>79.680000000000007</v>
      </c>
      <c r="K49" s="13">
        <v>100429</v>
      </c>
      <c r="L49" s="13">
        <v>21872</v>
      </c>
      <c r="M49" s="13">
        <v>15587</v>
      </c>
      <c r="N49" s="13">
        <v>901338</v>
      </c>
      <c r="O49" s="77" t="s">
        <v>139</v>
      </c>
      <c r="P49" s="13">
        <v>128</v>
      </c>
      <c r="Q49" s="13">
        <v>15366</v>
      </c>
      <c r="R49" s="13">
        <v>224635</v>
      </c>
      <c r="S49" s="13">
        <v>7856</v>
      </c>
      <c r="T49" s="13">
        <v>176884</v>
      </c>
      <c r="U49" s="13">
        <v>144701</v>
      </c>
      <c r="V49" s="13">
        <v>4935</v>
      </c>
      <c r="W49" s="13">
        <v>108481</v>
      </c>
      <c r="X49" s="13">
        <v>68665</v>
      </c>
      <c r="Y49" s="13">
        <v>70900</v>
      </c>
      <c r="Z49" s="13">
        <v>1680</v>
      </c>
    </row>
    <row r="50" spans="1:26" ht="61" customHeight="1" x14ac:dyDescent="0.25">
      <c r="A50" s="6" t="s">
        <v>58</v>
      </c>
      <c r="B50" s="6" t="s">
        <v>45</v>
      </c>
      <c r="C50" s="9" t="s">
        <v>69</v>
      </c>
      <c r="D50" s="14">
        <v>301.42899999999997</v>
      </c>
      <c r="E50" s="14">
        <f t="shared" ref="E50:Z50" si="13">SUM(E48:E49)</f>
        <v>250</v>
      </c>
      <c r="F50" s="14">
        <f t="shared" si="13"/>
        <v>22835</v>
      </c>
      <c r="G50" s="14">
        <f t="shared" si="13"/>
        <v>36354</v>
      </c>
      <c r="H50" s="14">
        <f t="shared" si="13"/>
        <v>823</v>
      </c>
      <c r="I50" s="14">
        <f t="shared" si="13"/>
        <v>333</v>
      </c>
      <c r="J50" s="54">
        <f t="shared" si="13"/>
        <v>174.60000000000002</v>
      </c>
      <c r="K50" s="14">
        <f t="shared" si="13"/>
        <v>157291</v>
      </c>
      <c r="L50" s="14">
        <f t="shared" si="13"/>
        <v>47645</v>
      </c>
      <c r="M50" s="14">
        <f t="shared" si="13"/>
        <v>39996</v>
      </c>
      <c r="N50" s="14">
        <f t="shared" si="13"/>
        <v>1984896</v>
      </c>
      <c r="O50" s="14">
        <f t="shared" si="13"/>
        <v>1017909</v>
      </c>
      <c r="P50" s="14">
        <f t="shared" si="13"/>
        <v>1801</v>
      </c>
      <c r="Q50" s="14">
        <f t="shared" si="13"/>
        <v>44546</v>
      </c>
      <c r="R50" s="14">
        <f t="shared" si="13"/>
        <v>489193</v>
      </c>
      <c r="S50" s="14">
        <f t="shared" si="13"/>
        <v>946624</v>
      </c>
      <c r="T50" s="14">
        <f t="shared" si="13"/>
        <v>614227</v>
      </c>
      <c r="U50" s="14">
        <f t="shared" si="13"/>
        <v>355821</v>
      </c>
      <c r="V50" s="14">
        <f t="shared" si="13"/>
        <v>12125</v>
      </c>
      <c r="W50" s="14">
        <f t="shared" si="13"/>
        <v>184939</v>
      </c>
      <c r="X50" s="14">
        <f t="shared" si="13"/>
        <v>172258</v>
      </c>
      <c r="Y50" s="14">
        <f t="shared" si="13"/>
        <v>139168</v>
      </c>
      <c r="Z50" s="14">
        <f t="shared" si="13"/>
        <v>3584</v>
      </c>
    </row>
    <row r="51" spans="1:26" ht="61" customHeight="1" x14ac:dyDescent="0.25">
      <c r="A51" s="6" t="s">
        <v>59</v>
      </c>
      <c r="B51" s="6" t="s">
        <v>44</v>
      </c>
      <c r="C51" s="9" t="s">
        <v>68</v>
      </c>
      <c r="D51" s="14">
        <v>306.18700000000001</v>
      </c>
      <c r="E51" s="13">
        <v>39</v>
      </c>
      <c r="F51" s="13">
        <v>12363</v>
      </c>
      <c r="G51" s="13">
        <v>9442</v>
      </c>
      <c r="H51" s="13">
        <v>189</v>
      </c>
      <c r="I51" s="13">
        <v>120</v>
      </c>
      <c r="J51" s="15">
        <v>118.25</v>
      </c>
      <c r="K51" s="13">
        <v>66147</v>
      </c>
      <c r="L51" s="13">
        <v>32008</v>
      </c>
      <c r="M51" s="13">
        <v>31144</v>
      </c>
      <c r="N51" s="13">
        <v>1434822</v>
      </c>
      <c r="O51" s="13">
        <v>1311359</v>
      </c>
      <c r="P51" s="13">
        <v>2655</v>
      </c>
      <c r="Q51" s="13">
        <v>47488</v>
      </c>
      <c r="R51" s="13">
        <v>597225</v>
      </c>
      <c r="S51" s="13">
        <v>561880</v>
      </c>
      <c r="T51" s="13">
        <v>714057</v>
      </c>
      <c r="U51" s="13">
        <v>815176</v>
      </c>
      <c r="V51" s="13">
        <v>12280</v>
      </c>
      <c r="W51" s="13">
        <v>134863</v>
      </c>
      <c r="X51" s="13">
        <v>195250</v>
      </c>
      <c r="Y51" s="13">
        <v>191145</v>
      </c>
      <c r="Z51" s="13">
        <v>2987</v>
      </c>
    </row>
    <row r="52" spans="1:26" ht="61" customHeight="1" x14ac:dyDescent="0.25">
      <c r="A52" s="6" t="s">
        <v>59</v>
      </c>
      <c r="B52" s="6" t="s">
        <v>66</v>
      </c>
      <c r="C52" s="9" t="s">
        <v>240</v>
      </c>
      <c r="D52" s="14">
        <v>246.77699999999999</v>
      </c>
      <c r="E52" s="13">
        <v>193</v>
      </c>
      <c r="F52" s="13">
        <v>11539</v>
      </c>
      <c r="G52" s="13">
        <v>33435</v>
      </c>
      <c r="H52" s="13">
        <v>390</v>
      </c>
      <c r="I52" s="13">
        <v>166</v>
      </c>
      <c r="J52" s="15">
        <v>117.92</v>
      </c>
      <c r="K52" s="13">
        <v>7348</v>
      </c>
      <c r="L52" s="13">
        <v>1615</v>
      </c>
      <c r="M52" s="251">
        <v>26860</v>
      </c>
      <c r="N52" s="13">
        <v>837844</v>
      </c>
      <c r="O52" s="77" t="s">
        <v>139</v>
      </c>
      <c r="P52" s="13">
        <v>1136</v>
      </c>
      <c r="Q52" s="13">
        <v>22634</v>
      </c>
      <c r="R52" s="13">
        <v>239318</v>
      </c>
      <c r="S52" s="13">
        <v>32471</v>
      </c>
      <c r="T52" s="13">
        <v>185870</v>
      </c>
      <c r="U52" s="13">
        <v>193987</v>
      </c>
      <c r="V52" s="13">
        <v>9988</v>
      </c>
      <c r="W52" s="13">
        <v>139171</v>
      </c>
      <c r="X52" s="13">
        <v>91917</v>
      </c>
      <c r="Y52" s="13">
        <v>120255</v>
      </c>
      <c r="Z52" s="13">
        <v>2934</v>
      </c>
    </row>
    <row r="53" spans="1:26" ht="61" customHeight="1" x14ac:dyDescent="0.25">
      <c r="A53" s="6" t="s">
        <v>59</v>
      </c>
      <c r="B53" s="6" t="s">
        <v>45</v>
      </c>
      <c r="C53" s="9" t="s">
        <v>69</v>
      </c>
      <c r="D53" s="14">
        <v>552.96400000000006</v>
      </c>
      <c r="E53" s="14">
        <f t="shared" ref="E53:Z53" si="14">SUM(E51:E52)</f>
        <v>232</v>
      </c>
      <c r="F53" s="14">
        <f t="shared" si="14"/>
        <v>23902</v>
      </c>
      <c r="G53" s="14">
        <f t="shared" si="14"/>
        <v>42877</v>
      </c>
      <c r="H53" s="14">
        <f t="shared" si="14"/>
        <v>579</v>
      </c>
      <c r="I53" s="14">
        <f t="shared" si="14"/>
        <v>286</v>
      </c>
      <c r="J53" s="54">
        <f t="shared" si="14"/>
        <v>236.17000000000002</v>
      </c>
      <c r="K53" s="14">
        <f t="shared" si="14"/>
        <v>73495</v>
      </c>
      <c r="L53" s="14">
        <f t="shared" si="14"/>
        <v>33623</v>
      </c>
      <c r="M53" s="14">
        <f t="shared" si="14"/>
        <v>58004</v>
      </c>
      <c r="N53" s="14">
        <f t="shared" si="14"/>
        <v>2272666</v>
      </c>
      <c r="O53" s="14">
        <f t="shared" si="14"/>
        <v>1311359</v>
      </c>
      <c r="P53" s="14">
        <f t="shared" si="14"/>
        <v>3791</v>
      </c>
      <c r="Q53" s="14">
        <f t="shared" si="14"/>
        <v>70122</v>
      </c>
      <c r="R53" s="14">
        <f t="shared" si="14"/>
        <v>836543</v>
      </c>
      <c r="S53" s="14">
        <f t="shared" si="14"/>
        <v>594351</v>
      </c>
      <c r="T53" s="14">
        <f t="shared" si="14"/>
        <v>899927</v>
      </c>
      <c r="U53" s="14">
        <f t="shared" si="14"/>
        <v>1009163</v>
      </c>
      <c r="V53" s="14">
        <f t="shared" si="14"/>
        <v>22268</v>
      </c>
      <c r="W53" s="14">
        <f t="shared" si="14"/>
        <v>274034</v>
      </c>
      <c r="X53" s="14">
        <f t="shared" si="14"/>
        <v>287167</v>
      </c>
      <c r="Y53" s="14">
        <f t="shared" si="14"/>
        <v>311400</v>
      </c>
      <c r="Z53" s="14">
        <f t="shared" si="14"/>
        <v>5921</v>
      </c>
    </row>
    <row r="54" spans="1:26" ht="61" customHeight="1" x14ac:dyDescent="0.25">
      <c r="A54" s="6" t="s">
        <v>60</v>
      </c>
      <c r="B54" s="6" t="s">
        <v>44</v>
      </c>
      <c r="C54" s="9" t="s">
        <v>68</v>
      </c>
      <c r="D54" s="14">
        <v>126.633</v>
      </c>
      <c r="E54" s="13">
        <v>15</v>
      </c>
      <c r="F54" s="13">
        <v>7428</v>
      </c>
      <c r="G54" s="13">
        <v>3578</v>
      </c>
      <c r="H54" s="13">
        <v>84</v>
      </c>
      <c r="I54" s="13">
        <v>73</v>
      </c>
      <c r="J54" s="15">
        <v>67.349999999999994</v>
      </c>
      <c r="K54" s="13">
        <v>44219</v>
      </c>
      <c r="L54" s="13">
        <v>21223</v>
      </c>
      <c r="M54" s="13">
        <v>20407</v>
      </c>
      <c r="N54" s="13">
        <v>837426</v>
      </c>
      <c r="O54" s="13">
        <v>771888</v>
      </c>
      <c r="P54" s="13">
        <v>1317</v>
      </c>
      <c r="Q54" s="13">
        <v>13707</v>
      </c>
      <c r="R54" s="13">
        <v>214506</v>
      </c>
      <c r="S54" s="13">
        <v>349478</v>
      </c>
      <c r="T54" s="13">
        <v>306700</v>
      </c>
      <c r="U54" s="13">
        <v>175688</v>
      </c>
      <c r="V54" s="13">
        <v>4049</v>
      </c>
      <c r="W54" s="13">
        <v>53494</v>
      </c>
      <c r="X54" s="13">
        <v>69661</v>
      </c>
      <c r="Y54" s="13">
        <v>65525</v>
      </c>
      <c r="Z54" s="13">
        <v>2270</v>
      </c>
    </row>
    <row r="55" spans="1:26" ht="61" customHeight="1" x14ac:dyDescent="0.25">
      <c r="A55" s="6" t="s">
        <v>60</v>
      </c>
      <c r="B55" s="6" t="s">
        <v>66</v>
      </c>
      <c r="C55" s="9" t="s">
        <v>240</v>
      </c>
      <c r="D55" s="14">
        <v>90.83</v>
      </c>
      <c r="E55" s="13">
        <v>97</v>
      </c>
      <c r="F55" s="13">
        <v>18196</v>
      </c>
      <c r="G55" s="13">
        <v>18294</v>
      </c>
      <c r="H55" s="13">
        <v>314</v>
      </c>
      <c r="I55" s="13">
        <v>110</v>
      </c>
      <c r="J55" s="15">
        <v>66.91</v>
      </c>
      <c r="K55" s="13">
        <v>24558</v>
      </c>
      <c r="L55" s="13">
        <v>8900</v>
      </c>
      <c r="M55" s="13">
        <v>6359</v>
      </c>
      <c r="N55" s="13">
        <v>366377</v>
      </c>
      <c r="O55" s="77" t="s">
        <v>139</v>
      </c>
      <c r="P55" s="13">
        <v>887</v>
      </c>
      <c r="Q55" s="13">
        <v>9175</v>
      </c>
      <c r="R55" s="13">
        <v>129878</v>
      </c>
      <c r="S55" s="13">
        <v>5995</v>
      </c>
      <c r="T55" s="13">
        <v>49097</v>
      </c>
      <c r="U55" s="13">
        <v>64516</v>
      </c>
      <c r="V55" s="13">
        <v>3893</v>
      </c>
      <c r="W55" s="13">
        <v>59880</v>
      </c>
      <c r="X55" s="13">
        <v>21065</v>
      </c>
      <c r="Y55" s="13">
        <v>36275</v>
      </c>
      <c r="Z55" s="13">
        <v>1694</v>
      </c>
    </row>
    <row r="56" spans="1:26" ht="61" customHeight="1" x14ac:dyDescent="0.25">
      <c r="A56" s="6" t="s">
        <v>60</v>
      </c>
      <c r="B56" s="6" t="s">
        <v>45</v>
      </c>
      <c r="C56" s="9" t="s">
        <v>69</v>
      </c>
      <c r="D56" s="14">
        <v>217.46299999999999</v>
      </c>
      <c r="E56" s="14">
        <f t="shared" ref="E56:Z56" si="15">SUM(E54:E55)</f>
        <v>112</v>
      </c>
      <c r="F56" s="14">
        <f t="shared" si="15"/>
        <v>25624</v>
      </c>
      <c r="G56" s="14">
        <f t="shared" si="15"/>
        <v>21872</v>
      </c>
      <c r="H56" s="14">
        <f t="shared" si="15"/>
        <v>398</v>
      </c>
      <c r="I56" s="14">
        <f t="shared" si="15"/>
        <v>183</v>
      </c>
      <c r="J56" s="54">
        <f t="shared" si="15"/>
        <v>134.26</v>
      </c>
      <c r="K56" s="14">
        <f t="shared" si="15"/>
        <v>68777</v>
      </c>
      <c r="L56" s="14">
        <f t="shared" si="15"/>
        <v>30123</v>
      </c>
      <c r="M56" s="14">
        <f t="shared" si="15"/>
        <v>26766</v>
      </c>
      <c r="N56" s="14">
        <f t="shared" si="15"/>
        <v>1203803</v>
      </c>
      <c r="O56" s="14">
        <f t="shared" si="15"/>
        <v>771888</v>
      </c>
      <c r="P56" s="14">
        <f t="shared" si="15"/>
        <v>2204</v>
      </c>
      <c r="Q56" s="14">
        <f t="shared" si="15"/>
        <v>22882</v>
      </c>
      <c r="R56" s="14">
        <f t="shared" si="15"/>
        <v>344384</v>
      </c>
      <c r="S56" s="14">
        <f t="shared" si="15"/>
        <v>355473</v>
      </c>
      <c r="T56" s="14">
        <f t="shared" si="15"/>
        <v>355797</v>
      </c>
      <c r="U56" s="14">
        <f t="shared" si="15"/>
        <v>240204</v>
      </c>
      <c r="V56" s="14">
        <f t="shared" si="15"/>
        <v>7942</v>
      </c>
      <c r="W56" s="14">
        <f t="shared" si="15"/>
        <v>113374</v>
      </c>
      <c r="X56" s="14">
        <f t="shared" si="15"/>
        <v>90726</v>
      </c>
      <c r="Y56" s="14">
        <f t="shared" si="15"/>
        <v>101800</v>
      </c>
      <c r="Z56" s="14">
        <f t="shared" si="15"/>
        <v>3964</v>
      </c>
    </row>
    <row r="57" spans="1:26" ht="61" customHeight="1" x14ac:dyDescent="0.25">
      <c r="A57" s="6" t="s">
        <v>61</v>
      </c>
      <c r="B57" s="6" t="s">
        <v>44</v>
      </c>
      <c r="C57" s="9" t="s">
        <v>68</v>
      </c>
      <c r="D57" s="14">
        <v>161.79599999999999</v>
      </c>
      <c r="E57" s="13">
        <v>31</v>
      </c>
      <c r="F57" s="13">
        <v>13019</v>
      </c>
      <c r="G57" s="13">
        <v>5215</v>
      </c>
      <c r="H57" s="13">
        <v>162</v>
      </c>
      <c r="I57" s="13">
        <v>91</v>
      </c>
      <c r="J57" s="15">
        <v>85.2</v>
      </c>
      <c r="K57" s="13">
        <v>50419</v>
      </c>
      <c r="L57" s="13">
        <v>19449</v>
      </c>
      <c r="M57" s="13">
        <v>17615</v>
      </c>
      <c r="N57" s="13">
        <v>989023</v>
      </c>
      <c r="O57" s="13">
        <v>882572</v>
      </c>
      <c r="P57" s="13">
        <v>1650</v>
      </c>
      <c r="Q57" s="13">
        <v>26927</v>
      </c>
      <c r="R57" s="13">
        <v>483756</v>
      </c>
      <c r="S57" s="13">
        <v>1329879</v>
      </c>
      <c r="T57" s="13">
        <v>675931</v>
      </c>
      <c r="U57" s="13">
        <v>1595540</v>
      </c>
      <c r="V57" s="13">
        <v>9831</v>
      </c>
      <c r="W57" s="13">
        <v>122880</v>
      </c>
      <c r="X57" s="13">
        <v>135079</v>
      </c>
      <c r="Y57" s="13">
        <v>386659</v>
      </c>
      <c r="Z57" s="13">
        <v>4509</v>
      </c>
    </row>
    <row r="58" spans="1:26" ht="61" customHeight="1" x14ac:dyDescent="0.25">
      <c r="A58" s="6" t="s">
        <v>61</v>
      </c>
      <c r="B58" s="6" t="s">
        <v>66</v>
      </c>
      <c r="C58" s="9" t="s">
        <v>240</v>
      </c>
      <c r="D58" s="14">
        <v>91.754999999999995</v>
      </c>
      <c r="E58" s="13">
        <v>203</v>
      </c>
      <c r="F58" s="13">
        <v>12268</v>
      </c>
      <c r="G58" s="13">
        <v>22280</v>
      </c>
      <c r="H58" s="13">
        <v>190</v>
      </c>
      <c r="I58" s="13">
        <v>186</v>
      </c>
      <c r="J58" s="15">
        <v>35.31</v>
      </c>
      <c r="K58" s="13">
        <v>53235</v>
      </c>
      <c r="L58" s="13">
        <v>17600</v>
      </c>
      <c r="M58" s="13">
        <v>16130</v>
      </c>
      <c r="N58" s="13">
        <v>567642</v>
      </c>
      <c r="O58" s="77" t="s">
        <v>139</v>
      </c>
      <c r="P58" s="13">
        <v>1614</v>
      </c>
      <c r="Q58" s="13">
        <v>10962</v>
      </c>
      <c r="R58" s="13">
        <v>187831</v>
      </c>
      <c r="S58" s="13">
        <v>10728</v>
      </c>
      <c r="T58" s="13">
        <v>190676</v>
      </c>
      <c r="U58" s="13">
        <v>227507</v>
      </c>
      <c r="V58" s="13">
        <v>3164</v>
      </c>
      <c r="W58" s="13">
        <v>73005</v>
      </c>
      <c r="X58" s="13">
        <v>64251</v>
      </c>
      <c r="Y58" s="13">
        <v>92256</v>
      </c>
      <c r="Z58" s="13">
        <v>1529</v>
      </c>
    </row>
    <row r="59" spans="1:26" ht="61" customHeight="1" x14ac:dyDescent="0.25">
      <c r="A59" s="6" t="s">
        <v>61</v>
      </c>
      <c r="B59" s="6" t="s">
        <v>45</v>
      </c>
      <c r="C59" s="9" t="s">
        <v>69</v>
      </c>
      <c r="D59" s="14">
        <v>253.55099999999999</v>
      </c>
      <c r="E59" s="14">
        <f t="shared" ref="E59:Z59" si="16">SUM(E57:E58)</f>
        <v>234</v>
      </c>
      <c r="F59" s="14">
        <f t="shared" si="16"/>
        <v>25287</v>
      </c>
      <c r="G59" s="14">
        <f t="shared" si="16"/>
        <v>27495</v>
      </c>
      <c r="H59" s="14">
        <f t="shared" si="16"/>
        <v>352</v>
      </c>
      <c r="I59" s="14">
        <f t="shared" si="16"/>
        <v>277</v>
      </c>
      <c r="J59" s="54">
        <f t="shared" si="16"/>
        <v>120.51</v>
      </c>
      <c r="K59" s="14">
        <f t="shared" si="16"/>
        <v>103654</v>
      </c>
      <c r="L59" s="14">
        <f t="shared" si="16"/>
        <v>37049</v>
      </c>
      <c r="M59" s="14">
        <f t="shared" si="16"/>
        <v>33745</v>
      </c>
      <c r="N59" s="14">
        <f t="shared" si="16"/>
        <v>1556665</v>
      </c>
      <c r="O59" s="14">
        <f t="shared" si="16"/>
        <v>882572</v>
      </c>
      <c r="P59" s="14">
        <f t="shared" si="16"/>
        <v>3264</v>
      </c>
      <c r="Q59" s="14">
        <f t="shared" si="16"/>
        <v>37889</v>
      </c>
      <c r="R59" s="14">
        <f t="shared" si="16"/>
        <v>671587</v>
      </c>
      <c r="S59" s="14">
        <f t="shared" si="16"/>
        <v>1340607</v>
      </c>
      <c r="T59" s="14">
        <f t="shared" si="16"/>
        <v>866607</v>
      </c>
      <c r="U59" s="14">
        <f t="shared" si="16"/>
        <v>1823047</v>
      </c>
      <c r="V59" s="14">
        <f t="shared" si="16"/>
        <v>12995</v>
      </c>
      <c r="W59" s="14">
        <f t="shared" si="16"/>
        <v>195885</v>
      </c>
      <c r="X59" s="14">
        <f t="shared" si="16"/>
        <v>199330</v>
      </c>
      <c r="Y59" s="14">
        <f t="shared" si="16"/>
        <v>478915</v>
      </c>
      <c r="Z59" s="14">
        <f t="shared" si="16"/>
        <v>6038</v>
      </c>
    </row>
    <row r="60" spans="1:26" ht="61" customHeight="1" x14ac:dyDescent="0.25">
      <c r="A60" s="6" t="s">
        <v>62</v>
      </c>
      <c r="B60" s="6" t="s">
        <v>44</v>
      </c>
      <c r="C60" s="9" t="s">
        <v>68</v>
      </c>
      <c r="D60" s="14">
        <v>211.67699999999999</v>
      </c>
      <c r="E60" s="13">
        <v>24</v>
      </c>
      <c r="F60" s="13">
        <v>13457</v>
      </c>
      <c r="G60" s="13">
        <v>4661</v>
      </c>
      <c r="H60" s="13">
        <v>114</v>
      </c>
      <c r="I60" s="13">
        <v>125</v>
      </c>
      <c r="J60" s="15">
        <v>117.9</v>
      </c>
      <c r="K60" s="13">
        <v>73448</v>
      </c>
      <c r="L60" s="13">
        <v>36041</v>
      </c>
      <c r="M60" s="13">
        <v>32583</v>
      </c>
      <c r="N60" s="13">
        <v>1320561</v>
      </c>
      <c r="O60" s="13">
        <v>1140296</v>
      </c>
      <c r="P60" s="13">
        <v>1615</v>
      </c>
      <c r="Q60" s="13">
        <v>41315</v>
      </c>
      <c r="R60" s="13">
        <v>458441</v>
      </c>
      <c r="S60" s="13">
        <v>1309139</v>
      </c>
      <c r="T60" s="13">
        <v>552440</v>
      </c>
      <c r="U60" s="13">
        <v>586708</v>
      </c>
      <c r="V60" s="13">
        <v>11230</v>
      </c>
      <c r="W60" s="13">
        <v>98540</v>
      </c>
      <c r="X60" s="13">
        <v>159806</v>
      </c>
      <c r="Y60" s="13">
        <v>211646</v>
      </c>
      <c r="Z60" s="13">
        <v>2591</v>
      </c>
    </row>
    <row r="61" spans="1:26" ht="61" customHeight="1" x14ac:dyDescent="0.25">
      <c r="A61" s="6" t="s">
        <v>62</v>
      </c>
      <c r="B61" s="6" t="s">
        <v>66</v>
      </c>
      <c r="C61" s="9" t="s">
        <v>240</v>
      </c>
      <c r="D61" s="14">
        <v>129.63999999999999</v>
      </c>
      <c r="E61" s="13">
        <v>201</v>
      </c>
      <c r="F61" s="13">
        <v>10175</v>
      </c>
      <c r="G61" s="13">
        <v>26160</v>
      </c>
      <c r="H61" s="13">
        <v>454</v>
      </c>
      <c r="I61" s="13">
        <v>196</v>
      </c>
      <c r="J61" s="15">
        <v>46.78</v>
      </c>
      <c r="K61" s="13">
        <v>40569</v>
      </c>
      <c r="L61" s="13">
        <v>21044</v>
      </c>
      <c r="M61" s="13">
        <v>18106</v>
      </c>
      <c r="N61" s="13">
        <v>611702</v>
      </c>
      <c r="O61" s="77" t="s">
        <v>139</v>
      </c>
      <c r="P61" s="13">
        <v>380</v>
      </c>
      <c r="Q61" s="13">
        <v>20466</v>
      </c>
      <c r="R61" s="13">
        <v>131817</v>
      </c>
      <c r="S61" s="13">
        <v>7092</v>
      </c>
      <c r="T61" s="13">
        <v>110130</v>
      </c>
      <c r="U61" s="13">
        <v>105475</v>
      </c>
      <c r="V61" s="13">
        <v>5413</v>
      </c>
      <c r="W61" s="13">
        <v>46533</v>
      </c>
      <c r="X61" s="13">
        <v>34120</v>
      </c>
      <c r="Y61" s="13">
        <v>40124</v>
      </c>
      <c r="Z61" s="13">
        <v>2077</v>
      </c>
    </row>
    <row r="62" spans="1:26" ht="61" customHeight="1" x14ac:dyDescent="0.25">
      <c r="A62" s="6" t="s">
        <v>62</v>
      </c>
      <c r="B62" s="6" t="s">
        <v>45</v>
      </c>
      <c r="C62" s="9" t="s">
        <v>69</v>
      </c>
      <c r="D62" s="14">
        <v>341.31700000000001</v>
      </c>
      <c r="E62" s="14">
        <f t="shared" ref="E62:Z62" si="17">SUM(E60:E61)</f>
        <v>225</v>
      </c>
      <c r="F62" s="14">
        <f t="shared" si="17"/>
        <v>23632</v>
      </c>
      <c r="G62" s="14">
        <f t="shared" si="17"/>
        <v>30821</v>
      </c>
      <c r="H62" s="14">
        <f t="shared" si="17"/>
        <v>568</v>
      </c>
      <c r="I62" s="14">
        <f t="shared" si="17"/>
        <v>321</v>
      </c>
      <c r="J62" s="54">
        <f t="shared" si="17"/>
        <v>164.68</v>
      </c>
      <c r="K62" s="14">
        <f t="shared" si="17"/>
        <v>114017</v>
      </c>
      <c r="L62" s="14">
        <f t="shared" si="17"/>
        <v>57085</v>
      </c>
      <c r="M62" s="14">
        <f t="shared" si="17"/>
        <v>50689</v>
      </c>
      <c r="N62" s="14">
        <f t="shared" si="17"/>
        <v>1932263</v>
      </c>
      <c r="O62" s="14">
        <f t="shared" si="17"/>
        <v>1140296</v>
      </c>
      <c r="P62" s="14">
        <f t="shared" si="17"/>
        <v>1995</v>
      </c>
      <c r="Q62" s="14">
        <f t="shared" si="17"/>
        <v>61781</v>
      </c>
      <c r="R62" s="14">
        <f t="shared" si="17"/>
        <v>590258</v>
      </c>
      <c r="S62" s="14">
        <f t="shared" si="17"/>
        <v>1316231</v>
      </c>
      <c r="T62" s="14">
        <f t="shared" si="17"/>
        <v>662570</v>
      </c>
      <c r="U62" s="14">
        <f t="shared" si="17"/>
        <v>692183</v>
      </c>
      <c r="V62" s="14">
        <f t="shared" si="17"/>
        <v>16643</v>
      </c>
      <c r="W62" s="14">
        <f t="shared" si="17"/>
        <v>145073</v>
      </c>
      <c r="X62" s="14">
        <f t="shared" si="17"/>
        <v>193926</v>
      </c>
      <c r="Y62" s="14">
        <f t="shared" si="17"/>
        <v>251770</v>
      </c>
      <c r="Z62" s="14">
        <f t="shared" si="17"/>
        <v>4668</v>
      </c>
    </row>
    <row r="63" spans="1:26" ht="61" customHeight="1" x14ac:dyDescent="0.25">
      <c r="A63" s="6" t="s">
        <v>63</v>
      </c>
      <c r="B63" s="6" t="s">
        <v>44</v>
      </c>
      <c r="C63" s="9" t="s">
        <v>68</v>
      </c>
      <c r="D63" s="14">
        <v>157.14699999999999</v>
      </c>
      <c r="E63" s="13">
        <v>25</v>
      </c>
      <c r="F63" s="13">
        <v>11346</v>
      </c>
      <c r="G63" s="13">
        <v>4635</v>
      </c>
      <c r="H63" s="13">
        <v>166</v>
      </c>
      <c r="I63" s="13">
        <v>119</v>
      </c>
      <c r="J63" s="15">
        <v>109.33</v>
      </c>
      <c r="K63" s="13">
        <v>42416</v>
      </c>
      <c r="L63" s="13">
        <v>20958</v>
      </c>
      <c r="M63" s="13">
        <v>20195</v>
      </c>
      <c r="N63" s="13">
        <v>1010374</v>
      </c>
      <c r="O63" s="13">
        <v>956610</v>
      </c>
      <c r="P63" s="13">
        <v>1491</v>
      </c>
      <c r="Q63" s="13">
        <v>24354</v>
      </c>
      <c r="R63" s="13">
        <v>378322</v>
      </c>
      <c r="S63" s="13">
        <v>847090</v>
      </c>
      <c r="T63" s="13">
        <v>509756</v>
      </c>
      <c r="U63" s="13">
        <v>407600</v>
      </c>
      <c r="V63" s="13">
        <v>7826</v>
      </c>
      <c r="W63" s="13">
        <v>136707</v>
      </c>
      <c r="X63" s="13">
        <v>130791</v>
      </c>
      <c r="Y63" s="13">
        <v>138255</v>
      </c>
      <c r="Z63" s="13">
        <v>1912</v>
      </c>
    </row>
    <row r="64" spans="1:26" ht="61" customHeight="1" x14ac:dyDescent="0.25">
      <c r="A64" s="6" t="s">
        <v>63</v>
      </c>
      <c r="B64" s="6" t="s">
        <v>66</v>
      </c>
      <c r="C64" s="9" t="s">
        <v>240</v>
      </c>
      <c r="D64" s="14">
        <v>111.501</v>
      </c>
      <c r="E64" s="13">
        <v>246</v>
      </c>
      <c r="F64" s="13">
        <v>11768</v>
      </c>
      <c r="G64" s="13">
        <v>30622</v>
      </c>
      <c r="H64" s="13">
        <v>601</v>
      </c>
      <c r="I64" s="13">
        <v>227</v>
      </c>
      <c r="J64" s="15">
        <v>53.09</v>
      </c>
      <c r="K64" s="13">
        <v>67040</v>
      </c>
      <c r="L64" s="13">
        <v>26304</v>
      </c>
      <c r="M64" s="13">
        <v>24570</v>
      </c>
      <c r="N64" s="13">
        <v>741659</v>
      </c>
      <c r="O64" s="77" t="s">
        <v>139</v>
      </c>
      <c r="P64" s="13">
        <v>203</v>
      </c>
      <c r="Q64" s="13">
        <v>15387</v>
      </c>
      <c r="R64" s="13">
        <v>217348</v>
      </c>
      <c r="S64" s="13">
        <v>9124</v>
      </c>
      <c r="T64" s="13">
        <v>154573</v>
      </c>
      <c r="U64" s="13">
        <v>156757</v>
      </c>
      <c r="V64" s="13">
        <v>4872</v>
      </c>
      <c r="W64" s="13">
        <v>83371</v>
      </c>
      <c r="X64" s="13">
        <v>54384</v>
      </c>
      <c r="Y64" s="13">
        <v>67427</v>
      </c>
      <c r="Z64" s="13">
        <v>2191</v>
      </c>
    </row>
    <row r="65" spans="1:26" ht="61" customHeight="1" x14ac:dyDescent="0.25">
      <c r="A65" s="6" t="s">
        <v>63</v>
      </c>
      <c r="B65" s="6" t="s">
        <v>45</v>
      </c>
      <c r="C65" s="9" t="s">
        <v>69</v>
      </c>
      <c r="D65" s="14">
        <v>268.64800000000002</v>
      </c>
      <c r="E65" s="14">
        <f t="shared" ref="E65:Z65" si="18">SUM(E63:E64)</f>
        <v>271</v>
      </c>
      <c r="F65" s="14">
        <f t="shared" si="18"/>
        <v>23114</v>
      </c>
      <c r="G65" s="14">
        <f t="shared" si="18"/>
        <v>35257</v>
      </c>
      <c r="H65" s="14">
        <f t="shared" si="18"/>
        <v>767</v>
      </c>
      <c r="I65" s="14">
        <f t="shared" si="18"/>
        <v>346</v>
      </c>
      <c r="J65" s="54">
        <f t="shared" si="18"/>
        <v>162.42000000000002</v>
      </c>
      <c r="K65" s="14">
        <f t="shared" si="18"/>
        <v>109456</v>
      </c>
      <c r="L65" s="14">
        <f t="shared" si="18"/>
        <v>47262</v>
      </c>
      <c r="M65" s="14">
        <f t="shared" si="18"/>
        <v>44765</v>
      </c>
      <c r="N65" s="14">
        <f t="shared" si="18"/>
        <v>1752033</v>
      </c>
      <c r="O65" s="14">
        <f t="shared" si="18"/>
        <v>956610</v>
      </c>
      <c r="P65" s="14">
        <f t="shared" si="18"/>
        <v>1694</v>
      </c>
      <c r="Q65" s="14">
        <f t="shared" si="18"/>
        <v>39741</v>
      </c>
      <c r="R65" s="14">
        <f t="shared" si="18"/>
        <v>595670</v>
      </c>
      <c r="S65" s="14">
        <f t="shared" si="18"/>
        <v>856214</v>
      </c>
      <c r="T65" s="14">
        <f t="shared" si="18"/>
        <v>664329</v>
      </c>
      <c r="U65" s="14">
        <f t="shared" si="18"/>
        <v>564357</v>
      </c>
      <c r="V65" s="14">
        <f t="shared" si="18"/>
        <v>12698</v>
      </c>
      <c r="W65" s="14">
        <f t="shared" si="18"/>
        <v>220078</v>
      </c>
      <c r="X65" s="14">
        <f t="shared" si="18"/>
        <v>185175</v>
      </c>
      <c r="Y65" s="14">
        <f t="shared" si="18"/>
        <v>205682</v>
      </c>
      <c r="Z65" s="14">
        <f t="shared" si="18"/>
        <v>4103</v>
      </c>
    </row>
    <row r="66" spans="1:26" ht="61" customHeight="1" x14ac:dyDescent="0.25">
      <c r="A66" s="6" t="s">
        <v>64</v>
      </c>
      <c r="B66" s="6" t="s">
        <v>64</v>
      </c>
      <c r="C66" s="9" t="s">
        <v>69</v>
      </c>
      <c r="D66" s="14">
        <v>1752.2860000000001</v>
      </c>
      <c r="E66" s="13">
        <v>54</v>
      </c>
      <c r="F66" s="13">
        <v>53820</v>
      </c>
      <c r="G66" s="13">
        <v>12514</v>
      </c>
      <c r="H66" s="13">
        <v>682</v>
      </c>
      <c r="I66" s="13">
        <v>316</v>
      </c>
      <c r="J66" s="15">
        <v>278.45</v>
      </c>
      <c r="K66" s="13">
        <v>215559</v>
      </c>
      <c r="L66" s="13">
        <v>87121</v>
      </c>
      <c r="M66" s="13">
        <v>80952</v>
      </c>
      <c r="N66" s="13">
        <v>3395437</v>
      </c>
      <c r="O66" s="13">
        <v>2567996</v>
      </c>
      <c r="P66" s="13">
        <v>4834</v>
      </c>
      <c r="Q66" s="13">
        <v>291803</v>
      </c>
      <c r="R66" s="13">
        <v>1899628</v>
      </c>
      <c r="S66" s="13">
        <v>3359391</v>
      </c>
      <c r="T66" s="13">
        <v>3972569</v>
      </c>
      <c r="U66" s="13">
        <v>3013524</v>
      </c>
      <c r="V66" s="13">
        <v>40343</v>
      </c>
      <c r="W66" s="13">
        <v>441639</v>
      </c>
      <c r="X66" s="13">
        <v>805197</v>
      </c>
      <c r="Y66" s="13">
        <v>888457</v>
      </c>
      <c r="Z66" s="13">
        <v>4457</v>
      </c>
    </row>
    <row r="67" spans="1:26" x14ac:dyDescent="0.25">
      <c r="C67" s="66"/>
      <c r="J67" s="8"/>
    </row>
    <row r="68" spans="1:26" s="70" customFormat="1" ht="19.25" customHeight="1" x14ac:dyDescent="0.25">
      <c r="A68" s="81" t="s">
        <v>37</v>
      </c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69"/>
      <c r="T68" s="69"/>
      <c r="U68" s="69"/>
      <c r="V68" s="69"/>
      <c r="W68" s="69"/>
      <c r="X68" s="69"/>
      <c r="Y68" s="57"/>
      <c r="Z68" s="68"/>
    </row>
    <row r="69" spans="1:26" ht="61" customHeight="1" x14ac:dyDescent="0.25">
      <c r="A69" s="143" t="s">
        <v>38</v>
      </c>
      <c r="B69" s="143"/>
      <c r="C69" s="9" t="s">
        <v>68</v>
      </c>
      <c r="D69" s="14">
        <f>D9+D12+D15+D18+D21+D24+D27+D30+D33+D36+D39+D42+D45+D48+D51+D54+D57+D60+D63+D66</f>
        <v>7351.64</v>
      </c>
      <c r="E69" s="14">
        <f t="shared" ref="E69:Z69" si="19">E9+E12+E15+E18+E21+E24+E27+E30+E33+E36+E39+E42+E45+E48+E51+E54+E57+E60+E63+E66</f>
        <v>709</v>
      </c>
      <c r="F69" s="14">
        <f t="shared" si="19"/>
        <v>316441</v>
      </c>
      <c r="G69" s="14">
        <f t="shared" si="19"/>
        <v>153091</v>
      </c>
      <c r="H69" s="14">
        <f t="shared" si="19"/>
        <v>4706</v>
      </c>
      <c r="I69" s="14">
        <f t="shared" si="19"/>
        <v>2948</v>
      </c>
      <c r="J69" s="54">
        <f t="shared" si="19"/>
        <v>2790.41</v>
      </c>
      <c r="K69" s="14">
        <f t="shared" si="19"/>
        <v>1580795</v>
      </c>
      <c r="L69" s="14">
        <f t="shared" si="19"/>
        <v>742665</v>
      </c>
      <c r="M69" s="14">
        <f t="shared" si="19"/>
        <v>688281</v>
      </c>
      <c r="N69" s="14">
        <f t="shared" si="19"/>
        <v>30413153</v>
      </c>
      <c r="O69" s="14">
        <f t="shared" si="19"/>
        <v>27040429</v>
      </c>
      <c r="P69" s="14">
        <f t="shared" si="19"/>
        <v>42358</v>
      </c>
      <c r="Q69" s="14">
        <f t="shared" si="19"/>
        <v>1080908</v>
      </c>
      <c r="R69" s="14">
        <f t="shared" si="19"/>
        <v>10846665</v>
      </c>
      <c r="S69" s="14">
        <f t="shared" si="19"/>
        <v>33279916</v>
      </c>
      <c r="T69" s="14">
        <f t="shared" si="19"/>
        <v>17084832</v>
      </c>
      <c r="U69" s="14">
        <f t="shared" si="19"/>
        <v>20014389</v>
      </c>
      <c r="V69" s="14">
        <f t="shared" si="19"/>
        <v>285379</v>
      </c>
      <c r="W69" s="14">
        <f t="shared" si="19"/>
        <v>3101176</v>
      </c>
      <c r="X69" s="14">
        <f t="shared" si="19"/>
        <v>4309971</v>
      </c>
      <c r="Y69" s="14">
        <f t="shared" si="19"/>
        <v>6198734</v>
      </c>
      <c r="Z69" s="14">
        <f t="shared" si="19"/>
        <v>71476</v>
      </c>
    </row>
    <row r="70" spans="1:26" ht="61" customHeight="1" x14ac:dyDescent="0.25">
      <c r="A70" s="143" t="s">
        <v>39</v>
      </c>
      <c r="B70" s="143"/>
      <c r="C70" s="9" t="s">
        <v>240</v>
      </c>
      <c r="D70" s="14">
        <f t="shared" ref="D70:Z70" si="20">D10+D13+D16+D19+D22+D25+D28+D31+D34+D37+D40+D43+D46+D49+D52+D55+D58+D61+D64</f>
        <v>2421.1160000000004</v>
      </c>
      <c r="E70" s="14">
        <f t="shared" si="20"/>
        <v>2667</v>
      </c>
      <c r="F70" s="14">
        <f t="shared" si="20"/>
        <v>177613</v>
      </c>
      <c r="G70" s="14">
        <f t="shared" si="20"/>
        <v>405553</v>
      </c>
      <c r="H70" s="14">
        <f t="shared" si="20"/>
        <v>6713</v>
      </c>
      <c r="I70" s="14">
        <f t="shared" si="20"/>
        <v>2504</v>
      </c>
      <c r="J70" s="54">
        <f t="shared" si="20"/>
        <v>1225.9299999999996</v>
      </c>
      <c r="K70" s="14">
        <f t="shared" si="20"/>
        <v>773835</v>
      </c>
      <c r="L70" s="14">
        <f>L10+L13+L16+L19+L22+L25+L28+L31+L34+L37+L40+L43+L46+L49+L52+L55+L58+L61+L64</f>
        <v>356902</v>
      </c>
      <c r="M70" s="76">
        <f t="shared" si="20"/>
        <v>466426</v>
      </c>
      <c r="N70" s="14">
        <f t="shared" si="20"/>
        <v>13791462</v>
      </c>
      <c r="O70" s="14" t="s">
        <v>139</v>
      </c>
      <c r="P70" s="14">
        <f t="shared" si="20"/>
        <v>25873</v>
      </c>
      <c r="Q70" s="14">
        <f t="shared" si="20"/>
        <v>404173</v>
      </c>
      <c r="R70" s="14">
        <f t="shared" si="20"/>
        <v>4355168</v>
      </c>
      <c r="S70" s="14">
        <f t="shared" si="20"/>
        <v>2506799</v>
      </c>
      <c r="T70" s="14">
        <f t="shared" si="20"/>
        <v>2682954</v>
      </c>
      <c r="U70" s="14">
        <f t="shared" si="20"/>
        <v>2832854</v>
      </c>
      <c r="V70" s="14">
        <f t="shared" si="20"/>
        <v>101567</v>
      </c>
      <c r="W70" s="14">
        <f t="shared" si="20"/>
        <v>1513448</v>
      </c>
      <c r="X70" s="14">
        <f t="shared" si="20"/>
        <v>991919</v>
      </c>
      <c r="Y70" s="14">
        <f t="shared" si="20"/>
        <v>1402976</v>
      </c>
      <c r="Z70" s="14">
        <f t="shared" si="20"/>
        <v>39263</v>
      </c>
    </row>
    <row r="71" spans="1:26" ht="25.5" customHeight="1" x14ac:dyDescent="0.25">
      <c r="A71" s="142" t="s">
        <v>40</v>
      </c>
      <c r="B71" s="142"/>
      <c r="C71" s="9" t="s">
        <v>69</v>
      </c>
      <c r="D71" s="14">
        <f t="shared" ref="D71:Z71" si="21">SUM(D69:D70)</f>
        <v>9772.7560000000012</v>
      </c>
      <c r="E71" s="14">
        <f t="shared" si="21"/>
        <v>3376</v>
      </c>
      <c r="F71" s="14">
        <f t="shared" si="21"/>
        <v>494054</v>
      </c>
      <c r="G71" s="14">
        <f t="shared" si="21"/>
        <v>558644</v>
      </c>
      <c r="H71" s="14">
        <f t="shared" si="21"/>
        <v>11419</v>
      </c>
      <c r="I71" s="14">
        <f t="shared" si="21"/>
        <v>5452</v>
      </c>
      <c r="J71" s="54">
        <f t="shared" si="21"/>
        <v>4016.3399999999992</v>
      </c>
      <c r="K71" s="14">
        <f t="shared" si="21"/>
        <v>2354630</v>
      </c>
      <c r="L71" s="14">
        <f t="shared" si="21"/>
        <v>1099567</v>
      </c>
      <c r="M71" s="76">
        <f t="shared" si="21"/>
        <v>1154707</v>
      </c>
      <c r="N71" s="14">
        <f t="shared" si="21"/>
        <v>44204615</v>
      </c>
      <c r="O71" s="14">
        <f t="shared" si="21"/>
        <v>27040429</v>
      </c>
      <c r="P71" s="14">
        <f t="shared" si="21"/>
        <v>68231</v>
      </c>
      <c r="Q71" s="14">
        <f t="shared" si="21"/>
        <v>1485081</v>
      </c>
      <c r="R71" s="14">
        <f t="shared" si="21"/>
        <v>15201833</v>
      </c>
      <c r="S71" s="14">
        <f t="shared" si="21"/>
        <v>35786715</v>
      </c>
      <c r="T71" s="14">
        <f t="shared" si="21"/>
        <v>19767786</v>
      </c>
      <c r="U71" s="14">
        <f t="shared" si="21"/>
        <v>22847243</v>
      </c>
      <c r="V71" s="14">
        <f t="shared" si="21"/>
        <v>386946</v>
      </c>
      <c r="W71" s="14">
        <f t="shared" si="21"/>
        <v>4614624</v>
      </c>
      <c r="X71" s="14">
        <f t="shared" si="21"/>
        <v>5301890</v>
      </c>
      <c r="Y71" s="14">
        <f t="shared" si="21"/>
        <v>7601710</v>
      </c>
      <c r="Z71" s="14">
        <f t="shared" si="21"/>
        <v>110739</v>
      </c>
    </row>
    <row r="72" spans="1:26" ht="45.5" customHeight="1" x14ac:dyDescent="0.25">
      <c r="A72" s="137" t="s">
        <v>41</v>
      </c>
      <c r="B72" s="137"/>
      <c r="C72" s="67" t="s">
        <v>70</v>
      </c>
      <c r="D72" s="14">
        <f>D73-D71</f>
        <v>0</v>
      </c>
      <c r="J72" s="8"/>
    </row>
    <row r="73" spans="1:26" ht="34" customHeight="1" x14ac:dyDescent="0.25">
      <c r="A73" s="137" t="s">
        <v>42</v>
      </c>
      <c r="B73" s="137"/>
      <c r="C73" s="67" t="s">
        <v>70</v>
      </c>
      <c r="D73" s="14">
        <v>9772.7559999999994</v>
      </c>
      <c r="J73" s="8"/>
    </row>
    <row r="74" spans="1:26" x14ac:dyDescent="0.25">
      <c r="A74" s="106"/>
      <c r="B74" s="106"/>
      <c r="C74" s="67"/>
      <c r="D74" s="13"/>
      <c r="J74" s="8"/>
    </row>
    <row r="75" spans="1:26" x14ac:dyDescent="0.25">
      <c r="A75" s="51" t="s">
        <v>142</v>
      </c>
      <c r="B75" s="51" t="s">
        <v>234</v>
      </c>
    </row>
    <row r="76" spans="1:26" x14ac:dyDescent="0.25">
      <c r="B76" s="51" t="s">
        <v>232</v>
      </c>
    </row>
    <row r="77" spans="1:26" x14ac:dyDescent="0.25">
      <c r="B77" s="51" t="s">
        <v>233</v>
      </c>
    </row>
    <row r="78" spans="1:26" x14ac:dyDescent="0.25">
      <c r="A78" s="123"/>
      <c r="B78" s="123"/>
      <c r="C78" s="67"/>
      <c r="D78" s="13"/>
      <c r="J78" s="8"/>
    </row>
    <row r="79" spans="1:26" x14ac:dyDescent="0.25">
      <c r="A79" s="123"/>
      <c r="B79" s="51" t="s">
        <v>245</v>
      </c>
      <c r="C79" s="67"/>
      <c r="D79" s="13"/>
      <c r="J79" s="8"/>
    </row>
    <row r="80" spans="1:26" x14ac:dyDescent="0.25">
      <c r="A80" s="123"/>
      <c r="B80" s="123"/>
      <c r="C80" s="67"/>
      <c r="D80" s="13"/>
      <c r="J80" s="8"/>
    </row>
    <row r="81" spans="2:4" x14ac:dyDescent="0.25">
      <c r="B81" s="51" t="s">
        <v>242</v>
      </c>
      <c r="C81" s="12"/>
    </row>
    <row r="82" spans="2:4" x14ac:dyDescent="0.25">
      <c r="B82" s="122" t="s">
        <v>228</v>
      </c>
      <c r="C82" s="12"/>
    </row>
    <row r="83" spans="2:4" x14ac:dyDescent="0.25">
      <c r="B83" s="122" t="s">
        <v>243</v>
      </c>
    </row>
    <row r="84" spans="2:4" x14ac:dyDescent="0.25">
      <c r="B84" s="127" t="s">
        <v>246</v>
      </c>
    </row>
    <row r="85" spans="2:4" x14ac:dyDescent="0.25">
      <c r="B85" s="51" t="s">
        <v>227</v>
      </c>
    </row>
    <row r="86" spans="2:4" x14ac:dyDescent="0.25">
      <c r="B86" s="122" t="s">
        <v>231</v>
      </c>
      <c r="C86" s="12"/>
    </row>
    <row r="87" spans="2:4" x14ac:dyDescent="0.25">
      <c r="B87" s="122" t="s">
        <v>241</v>
      </c>
      <c r="C87" s="12"/>
    </row>
    <row r="88" spans="2:4" x14ac:dyDescent="0.25">
      <c r="B88" s="127" t="s">
        <v>244</v>
      </c>
      <c r="C88" s="12"/>
    </row>
    <row r="89" spans="2:4" x14ac:dyDescent="0.25">
      <c r="B89" s="122"/>
      <c r="C89" s="12"/>
    </row>
    <row r="90" spans="2:4" x14ac:dyDescent="0.25">
      <c r="B90" s="83"/>
      <c r="C90" s="12"/>
    </row>
    <row r="91" spans="2:4" x14ac:dyDescent="0.25">
      <c r="B91" s="51"/>
      <c r="C91" s="12"/>
    </row>
    <row r="94" spans="2:4" x14ac:dyDescent="0.25">
      <c r="D94" s="14"/>
    </row>
  </sheetData>
  <autoFilter ref="A5:Z66" xr:uid="{00000000-0009-0000-0000-000000000000}"/>
  <mergeCells count="32">
    <mergeCell ref="T2:T4"/>
    <mergeCell ref="C1:C4"/>
    <mergeCell ref="H2:H4"/>
    <mergeCell ref="I2:J3"/>
    <mergeCell ref="A1:A4"/>
    <mergeCell ref="D1:D4"/>
    <mergeCell ref="G2:G4"/>
    <mergeCell ref="E2:E4"/>
    <mergeCell ref="F2:F4"/>
    <mergeCell ref="B1:B4"/>
    <mergeCell ref="E1:P1"/>
    <mergeCell ref="N3:O3"/>
    <mergeCell ref="L3:M3"/>
    <mergeCell ref="Q2:Q4"/>
    <mergeCell ref="R2:R4"/>
    <mergeCell ref="S2:S4"/>
    <mergeCell ref="A73:B73"/>
    <mergeCell ref="Q1:Z1"/>
    <mergeCell ref="A71:B71"/>
    <mergeCell ref="A69:B69"/>
    <mergeCell ref="A70:B70"/>
    <mergeCell ref="A72:B72"/>
    <mergeCell ref="V2:Y2"/>
    <mergeCell ref="Z2:Z4"/>
    <mergeCell ref="X3:X4"/>
    <mergeCell ref="Y3:Y4"/>
    <mergeCell ref="V3:V4"/>
    <mergeCell ref="W3:W4"/>
    <mergeCell ref="U2:U4"/>
    <mergeCell ref="P2:P4"/>
    <mergeCell ref="K2:K4"/>
    <mergeCell ref="L2:O2"/>
  </mergeCells>
  <phoneticPr fontId="0" type="noConversion"/>
  <printOptions horizontalCentered="1" gridLines="1" gridLinesSet="0"/>
  <pageMargins left="0.08" right="0.08" top="0.08" bottom="0.08" header="0.5" footer="0.5"/>
  <pageSetup paperSize="9" fitToHeight="0" orientation="landscape" r:id="rId1"/>
  <headerFooter alignWithMargins="0"/>
  <ignoredErrors>
    <ignoredError sqref="M7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3"/>
    </sheetView>
  </sheetViews>
  <sheetFormatPr defaultColWidth="13.08984375" defaultRowHeight="13" x14ac:dyDescent="0.25"/>
  <cols>
    <col min="1" max="1" width="26.08984375" style="24" customWidth="1"/>
    <col min="2" max="2" width="18.08984375" style="30" customWidth="1"/>
    <col min="3" max="16384" width="13.08984375" style="24"/>
  </cols>
  <sheetData>
    <row r="1" spans="1:22" s="16" customFormat="1" ht="24.65" customHeight="1" thickBot="1" x14ac:dyDescent="0.3">
      <c r="A1" s="180" t="s">
        <v>225</v>
      </c>
      <c r="B1" s="183" t="s">
        <v>248</v>
      </c>
      <c r="C1" s="185" t="s">
        <v>71</v>
      </c>
      <c r="D1" s="186"/>
      <c r="E1" s="186"/>
      <c r="F1" s="186"/>
      <c r="G1" s="186"/>
      <c r="H1" s="186"/>
      <c r="I1" s="186"/>
      <c r="J1" s="186"/>
      <c r="K1" s="186"/>
      <c r="L1" s="187"/>
      <c r="M1" s="188" t="s">
        <v>72</v>
      </c>
      <c r="N1" s="186"/>
      <c r="O1" s="189"/>
      <c r="P1" s="189"/>
      <c r="Q1" s="187"/>
    </row>
    <row r="2" spans="1:22" s="16" customFormat="1" ht="93" customHeight="1" thickBot="1" x14ac:dyDescent="0.3">
      <c r="A2" s="181"/>
      <c r="B2" s="164"/>
      <c r="C2" s="171" t="s">
        <v>73</v>
      </c>
      <c r="D2" s="171" t="s">
        <v>65</v>
      </c>
      <c r="E2" s="171" t="s">
        <v>205</v>
      </c>
      <c r="F2" s="166" t="s">
        <v>74</v>
      </c>
      <c r="G2" s="191" t="s">
        <v>218</v>
      </c>
      <c r="H2" s="192"/>
      <c r="I2" s="176" t="s">
        <v>27</v>
      </c>
      <c r="J2" s="191" t="s">
        <v>219</v>
      </c>
      <c r="K2" s="192"/>
      <c r="L2" s="176" t="s">
        <v>76</v>
      </c>
      <c r="M2" s="178" t="s">
        <v>105</v>
      </c>
      <c r="N2" s="176" t="s">
        <v>212</v>
      </c>
      <c r="O2" s="178" t="s">
        <v>220</v>
      </c>
      <c r="P2" s="178" t="s">
        <v>209</v>
      </c>
      <c r="Q2" s="193" t="s">
        <v>210</v>
      </c>
    </row>
    <row r="3" spans="1:22" s="16" customFormat="1" ht="65.5" thickBot="1" x14ac:dyDescent="0.3">
      <c r="A3" s="182"/>
      <c r="B3" s="184"/>
      <c r="C3" s="182"/>
      <c r="D3" s="182"/>
      <c r="E3" s="182"/>
      <c r="F3" s="190"/>
      <c r="G3" s="119" t="s">
        <v>77</v>
      </c>
      <c r="H3" s="17" t="s">
        <v>78</v>
      </c>
      <c r="I3" s="177"/>
      <c r="J3" s="119" t="s">
        <v>79</v>
      </c>
      <c r="K3" s="17" t="s">
        <v>80</v>
      </c>
      <c r="L3" s="177"/>
      <c r="M3" s="179"/>
      <c r="N3" s="177"/>
      <c r="O3" s="179"/>
      <c r="P3" s="179"/>
      <c r="Q3" s="194"/>
    </row>
    <row r="4" spans="1:22" s="21" customFormat="1" x14ac:dyDescent="0.25">
      <c r="A4" s="18"/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16"/>
      <c r="S4" s="16"/>
      <c r="T4" s="16"/>
      <c r="U4" s="16"/>
      <c r="V4" s="16"/>
    </row>
    <row r="5" spans="1:22" s="72" customFormat="1" x14ac:dyDescent="0.3">
      <c r="A5" s="88" t="s">
        <v>237</v>
      </c>
    </row>
    <row r="6" spans="1:22" s="21" customFormat="1" ht="26" x14ac:dyDescent="0.25">
      <c r="A6" s="22" t="s">
        <v>81</v>
      </c>
      <c r="B6" s="23">
        <v>13</v>
      </c>
      <c r="C6" s="13">
        <v>1</v>
      </c>
      <c r="D6" s="13">
        <v>48113</v>
      </c>
      <c r="E6" s="13">
        <v>225</v>
      </c>
      <c r="F6" s="13">
        <v>74</v>
      </c>
      <c r="G6" s="13">
        <v>350</v>
      </c>
      <c r="H6" s="29">
        <v>341.75</v>
      </c>
      <c r="I6" s="13">
        <v>8932</v>
      </c>
      <c r="J6" s="13">
        <v>88773</v>
      </c>
      <c r="K6" s="13">
        <v>9486184</v>
      </c>
      <c r="L6" s="13">
        <v>5461</v>
      </c>
      <c r="M6" s="13">
        <v>5801</v>
      </c>
      <c r="N6" s="13">
        <v>29677</v>
      </c>
      <c r="O6" s="13">
        <v>22226418</v>
      </c>
      <c r="P6" s="13">
        <v>483450</v>
      </c>
      <c r="Q6" s="13">
        <v>117630</v>
      </c>
    </row>
    <row r="7" spans="1:22" s="21" customFormat="1" ht="26" x14ac:dyDescent="0.25">
      <c r="A7" s="22" t="s">
        <v>82</v>
      </c>
      <c r="B7" s="23">
        <v>9</v>
      </c>
      <c r="C7" s="13">
        <v>12</v>
      </c>
      <c r="D7" s="13">
        <v>32156</v>
      </c>
      <c r="E7" s="13">
        <v>2553</v>
      </c>
      <c r="F7" s="13">
        <v>134</v>
      </c>
      <c r="G7" s="13">
        <v>346</v>
      </c>
      <c r="H7" s="29">
        <v>336.13</v>
      </c>
      <c r="I7" s="13">
        <v>615393</v>
      </c>
      <c r="J7" s="13">
        <v>64924</v>
      </c>
      <c r="K7" s="13">
        <v>7376760</v>
      </c>
      <c r="L7" s="13">
        <v>4636</v>
      </c>
      <c r="M7" s="13">
        <v>46654</v>
      </c>
      <c r="N7" s="13">
        <v>350680</v>
      </c>
      <c r="O7" s="13">
        <v>4231915</v>
      </c>
      <c r="P7" s="13">
        <v>300610</v>
      </c>
      <c r="Q7" s="13">
        <v>191941</v>
      </c>
    </row>
    <row r="8" spans="1:22" s="21" customFormat="1" ht="26" x14ac:dyDescent="0.25">
      <c r="A8" s="22" t="s">
        <v>83</v>
      </c>
      <c r="B8" s="23">
        <v>14</v>
      </c>
      <c r="C8" s="13">
        <v>139</v>
      </c>
      <c r="D8" s="13">
        <v>148908</v>
      </c>
      <c r="E8" s="13">
        <v>28404</v>
      </c>
      <c r="F8" s="13">
        <v>2976</v>
      </c>
      <c r="G8" s="13">
        <v>1125</v>
      </c>
      <c r="H8" s="29">
        <v>1048.53</v>
      </c>
      <c r="I8" s="13">
        <v>2415393</v>
      </c>
      <c r="J8" s="13">
        <v>346915</v>
      </c>
      <c r="K8" s="13">
        <v>25420936</v>
      </c>
      <c r="L8" s="13">
        <v>13235</v>
      </c>
      <c r="M8" s="13">
        <v>349172</v>
      </c>
      <c r="N8" s="13">
        <v>4515104</v>
      </c>
      <c r="O8" s="13">
        <v>22987932</v>
      </c>
      <c r="P8" s="13">
        <v>1936291</v>
      </c>
      <c r="Q8" s="13">
        <v>2470236</v>
      </c>
    </row>
    <row r="9" spans="1:22" s="21" customFormat="1" ht="65" x14ac:dyDescent="0.25">
      <c r="A9" s="22" t="s">
        <v>247</v>
      </c>
      <c r="B9" s="23">
        <v>10</v>
      </c>
      <c r="C9" s="13">
        <v>25</v>
      </c>
      <c r="D9" s="13">
        <v>8120</v>
      </c>
      <c r="E9" s="13">
        <v>5408</v>
      </c>
      <c r="F9" s="13">
        <v>50</v>
      </c>
      <c r="G9" s="13">
        <v>46</v>
      </c>
      <c r="H9" s="29">
        <v>43.3</v>
      </c>
      <c r="I9" s="13">
        <v>218293</v>
      </c>
      <c r="J9" s="13">
        <v>12545</v>
      </c>
      <c r="K9" s="13">
        <v>1382832</v>
      </c>
      <c r="L9" s="13">
        <v>1779</v>
      </c>
      <c r="M9" s="13">
        <v>6567</v>
      </c>
      <c r="N9" s="13">
        <v>20231</v>
      </c>
      <c r="O9" s="13">
        <v>122027</v>
      </c>
      <c r="P9" s="13">
        <v>15125</v>
      </c>
      <c r="Q9" s="13">
        <v>25869</v>
      </c>
    </row>
    <row r="10" spans="1:22" s="21" customFormat="1" ht="39" x14ac:dyDescent="0.25">
      <c r="A10" s="22" t="s">
        <v>84</v>
      </c>
      <c r="B10" s="23">
        <v>11</v>
      </c>
      <c r="C10" s="13">
        <v>48</v>
      </c>
      <c r="D10" s="13">
        <v>8804</v>
      </c>
      <c r="E10" s="13">
        <v>8694</v>
      </c>
      <c r="F10" s="13">
        <v>58</v>
      </c>
      <c r="G10" s="13">
        <v>54</v>
      </c>
      <c r="H10" s="29">
        <v>50.25</v>
      </c>
      <c r="I10" s="13">
        <v>63550</v>
      </c>
      <c r="J10" s="13">
        <v>3809</v>
      </c>
      <c r="K10" s="13">
        <v>634953</v>
      </c>
      <c r="L10" s="13">
        <v>927</v>
      </c>
      <c r="M10" s="13">
        <v>21341</v>
      </c>
      <c r="N10" s="13">
        <v>33146</v>
      </c>
      <c r="O10" s="13">
        <v>134956</v>
      </c>
      <c r="P10" s="13">
        <v>44252</v>
      </c>
      <c r="Q10" s="13">
        <v>41778</v>
      </c>
    </row>
    <row r="11" spans="1:22" s="21" customFormat="1" ht="26" x14ac:dyDescent="0.25">
      <c r="A11" s="22" t="s">
        <v>85</v>
      </c>
      <c r="B11" s="23">
        <v>12</v>
      </c>
      <c r="C11" s="13">
        <v>228</v>
      </c>
      <c r="D11" s="13">
        <v>58927</v>
      </c>
      <c r="E11" s="13">
        <v>45064</v>
      </c>
      <c r="F11" s="13">
        <v>248</v>
      </c>
      <c r="G11" s="13">
        <v>443</v>
      </c>
      <c r="H11" s="29">
        <v>379.46</v>
      </c>
      <c r="I11" s="13">
        <v>347274</v>
      </c>
      <c r="J11" s="13">
        <v>103241</v>
      </c>
      <c r="K11" s="13">
        <v>10303071</v>
      </c>
      <c r="L11" s="13">
        <v>7997</v>
      </c>
      <c r="M11" s="13">
        <v>63033</v>
      </c>
      <c r="N11" s="13">
        <v>162882</v>
      </c>
      <c r="O11" s="13">
        <v>816229</v>
      </c>
      <c r="P11" s="13">
        <v>141524</v>
      </c>
      <c r="Q11" s="13">
        <v>210069</v>
      </c>
    </row>
    <row r="12" spans="1:22" s="21" customFormat="1" ht="26" x14ac:dyDescent="0.25">
      <c r="A12" s="22" t="s">
        <v>86</v>
      </c>
      <c r="B12" s="23">
        <v>15</v>
      </c>
      <c r="C12" s="13">
        <v>20</v>
      </c>
      <c r="D12" s="13">
        <v>3961</v>
      </c>
      <c r="E12" s="13">
        <v>3726</v>
      </c>
      <c r="F12" s="13">
        <v>28</v>
      </c>
      <c r="G12" s="13">
        <v>25</v>
      </c>
      <c r="H12" s="29">
        <v>21.35</v>
      </c>
      <c r="I12" s="13">
        <v>10536</v>
      </c>
      <c r="J12" s="13">
        <v>4343</v>
      </c>
      <c r="K12" s="13">
        <v>396811</v>
      </c>
      <c r="L12" s="13">
        <v>153</v>
      </c>
      <c r="M12" s="13">
        <v>5862</v>
      </c>
      <c r="N12" s="13">
        <v>36217</v>
      </c>
      <c r="O12" s="13">
        <v>50978</v>
      </c>
      <c r="P12" s="13">
        <v>54143</v>
      </c>
      <c r="Q12" s="13">
        <v>39645</v>
      </c>
    </row>
    <row r="13" spans="1:22" ht="26" x14ac:dyDescent="0.25">
      <c r="A13" s="22" t="s">
        <v>87</v>
      </c>
      <c r="B13" s="23">
        <v>16</v>
      </c>
      <c r="C13" s="13">
        <v>45</v>
      </c>
      <c r="D13" s="13">
        <v>5937</v>
      </c>
      <c r="E13" s="13">
        <v>8788</v>
      </c>
      <c r="F13" s="13">
        <v>25</v>
      </c>
      <c r="G13" s="13">
        <v>64</v>
      </c>
      <c r="H13" s="29">
        <v>39.340000000000003</v>
      </c>
      <c r="I13" s="13">
        <v>5300</v>
      </c>
      <c r="J13" s="13">
        <v>9672</v>
      </c>
      <c r="K13" s="13">
        <v>692487</v>
      </c>
      <c r="L13" s="13">
        <v>246</v>
      </c>
      <c r="M13" s="13">
        <v>17551</v>
      </c>
      <c r="N13" s="13">
        <v>100197</v>
      </c>
      <c r="O13" s="13">
        <v>21163</v>
      </c>
      <c r="P13" s="13">
        <v>171921</v>
      </c>
      <c r="Q13" s="13">
        <v>58168</v>
      </c>
      <c r="R13" s="21"/>
      <c r="S13" s="21"/>
      <c r="T13" s="21"/>
      <c r="U13" s="21"/>
      <c r="V13" s="21"/>
    </row>
    <row r="14" spans="1:22" s="26" customFormat="1" x14ac:dyDescent="0.25">
      <c r="A14" s="24"/>
      <c r="B14" s="25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ht="26" x14ac:dyDescent="0.25">
      <c r="A15" s="27" t="s">
        <v>38</v>
      </c>
      <c r="B15" s="105" t="s">
        <v>91</v>
      </c>
      <c r="C15" s="28">
        <f t="shared" ref="C15:Q15" si="0">SUM(C6:C13)</f>
        <v>518</v>
      </c>
      <c r="D15" s="28">
        <f t="shared" si="0"/>
        <v>314926</v>
      </c>
      <c r="E15" s="28">
        <f t="shared" si="0"/>
        <v>102862</v>
      </c>
      <c r="F15" s="28">
        <f t="shared" si="0"/>
        <v>3593</v>
      </c>
      <c r="G15" s="28">
        <f t="shared" si="0"/>
        <v>2453</v>
      </c>
      <c r="H15" s="29">
        <f t="shared" si="0"/>
        <v>2260.1099999999997</v>
      </c>
      <c r="I15" s="28">
        <f t="shared" si="0"/>
        <v>3684671</v>
      </c>
      <c r="J15" s="28">
        <f t="shared" si="0"/>
        <v>634222</v>
      </c>
      <c r="K15" s="28">
        <f t="shared" si="0"/>
        <v>55694034</v>
      </c>
      <c r="L15" s="28">
        <f t="shared" si="0"/>
        <v>34434</v>
      </c>
      <c r="M15" s="28">
        <f t="shared" si="0"/>
        <v>515981</v>
      </c>
      <c r="N15" s="28">
        <f t="shared" si="0"/>
        <v>5248134</v>
      </c>
      <c r="O15" s="28">
        <f t="shared" si="0"/>
        <v>50591618</v>
      </c>
      <c r="P15" s="28">
        <f t="shared" si="0"/>
        <v>3147316</v>
      </c>
      <c r="Q15" s="28">
        <f t="shared" si="0"/>
        <v>3155336</v>
      </c>
      <c r="R15" s="26"/>
      <c r="S15" s="26"/>
      <c r="T15" s="26"/>
      <c r="U15" s="26"/>
      <c r="V15" s="26"/>
    </row>
  </sheetData>
  <autoFilter ref="A4:Q4" xr:uid="{00000000-0009-0000-0000-000001000000}"/>
  <mergeCells count="17">
    <mergeCell ref="M2:M3"/>
    <mergeCell ref="N2:N3"/>
    <mergeCell ref="O2:O3"/>
    <mergeCell ref="P2:P3"/>
    <mergeCell ref="A1:A3"/>
    <mergeCell ref="B1:B3"/>
    <mergeCell ref="C1:L1"/>
    <mergeCell ref="M1:Q1"/>
    <mergeCell ref="C2:C3"/>
    <mergeCell ref="D2:D3"/>
    <mergeCell ref="E2:E3"/>
    <mergeCell ref="F2:F3"/>
    <mergeCell ref="G2:H2"/>
    <mergeCell ref="I2:I3"/>
    <mergeCell ref="Q2:Q3"/>
    <mergeCell ref="J2:K2"/>
    <mergeCell ref="L2:L3"/>
  </mergeCells>
  <printOptions horizontalCentered="1" gridLines="1" gridLinesSet="0"/>
  <pageMargins left="0.08" right="0.08" top="0.08" bottom="0.08" header="0.5" footer="0.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4"/>
    </sheetView>
  </sheetViews>
  <sheetFormatPr defaultColWidth="9.08984375" defaultRowHeight="13" x14ac:dyDescent="0.25"/>
  <cols>
    <col min="1" max="1" width="16.54296875" style="45" customWidth="1"/>
    <col min="2" max="2" width="19.54296875" style="46" customWidth="1"/>
    <col min="3" max="3" width="14.453125" style="46" customWidth="1"/>
    <col min="4" max="26" width="12" style="46" customWidth="1"/>
    <col min="27" max="16384" width="9.08984375" style="46"/>
  </cols>
  <sheetData>
    <row r="1" spans="1:26" s="33" customFormat="1" ht="14" customHeight="1" thickBot="1" x14ac:dyDescent="0.3">
      <c r="A1" s="167" t="s">
        <v>200</v>
      </c>
      <c r="B1" s="206" t="s">
        <v>223</v>
      </c>
      <c r="C1" s="209" t="s">
        <v>226</v>
      </c>
      <c r="D1" s="212" t="s">
        <v>23</v>
      </c>
      <c r="E1" s="31"/>
      <c r="F1" s="31"/>
      <c r="G1" s="31"/>
      <c r="H1" s="32"/>
      <c r="I1" s="185" t="s">
        <v>71</v>
      </c>
      <c r="J1" s="186"/>
      <c r="K1" s="186"/>
      <c r="L1" s="186"/>
      <c r="M1" s="186"/>
      <c r="N1" s="186"/>
      <c r="O1" s="186"/>
      <c r="P1" s="186"/>
      <c r="Q1" s="203" t="s">
        <v>72</v>
      </c>
      <c r="R1" s="197"/>
      <c r="S1" s="204"/>
      <c r="T1" s="204"/>
      <c r="U1" s="198"/>
      <c r="V1" s="196" t="s">
        <v>72</v>
      </c>
      <c r="W1" s="197"/>
      <c r="X1" s="197"/>
      <c r="Y1" s="197"/>
      <c r="Z1" s="198"/>
    </row>
    <row r="2" spans="1:26" s="33" customFormat="1" ht="24" customHeight="1" thickBot="1" x14ac:dyDescent="0.3">
      <c r="A2" s="172"/>
      <c r="B2" s="207"/>
      <c r="C2" s="210"/>
      <c r="D2" s="195"/>
      <c r="E2" s="171" t="s">
        <v>24</v>
      </c>
      <c r="F2" s="171" t="s">
        <v>65</v>
      </c>
      <c r="G2" s="171" t="s">
        <v>205</v>
      </c>
      <c r="H2" s="171" t="s">
        <v>25</v>
      </c>
      <c r="I2" s="166" t="s">
        <v>26</v>
      </c>
      <c r="J2" s="193"/>
      <c r="K2" s="171" t="s">
        <v>27</v>
      </c>
      <c r="L2" s="159" t="s">
        <v>28</v>
      </c>
      <c r="M2" s="201"/>
      <c r="N2" s="201"/>
      <c r="O2" s="202"/>
      <c r="P2" s="166" t="s">
        <v>67</v>
      </c>
      <c r="Q2" s="162" t="s">
        <v>105</v>
      </c>
      <c r="R2" s="175" t="s">
        <v>212</v>
      </c>
      <c r="S2" s="150" t="s">
        <v>220</v>
      </c>
      <c r="T2" s="150" t="s">
        <v>209</v>
      </c>
      <c r="U2" s="152" t="s">
        <v>221</v>
      </c>
      <c r="V2" s="138" t="s">
        <v>30</v>
      </c>
      <c r="W2" s="140"/>
      <c r="X2" s="140"/>
      <c r="Y2" s="205"/>
      <c r="Z2" s="171" t="s">
        <v>31</v>
      </c>
    </row>
    <row r="3" spans="1:26" s="33" customFormat="1" ht="32" customHeight="1" thickBot="1" x14ac:dyDescent="0.3">
      <c r="A3" s="172"/>
      <c r="B3" s="207"/>
      <c r="C3" s="210"/>
      <c r="D3" s="195"/>
      <c r="E3" s="181"/>
      <c r="F3" s="181"/>
      <c r="G3" s="181"/>
      <c r="H3" s="181"/>
      <c r="I3" s="199"/>
      <c r="J3" s="200"/>
      <c r="K3" s="181"/>
      <c r="L3" s="166" t="s">
        <v>32</v>
      </c>
      <c r="M3" s="193"/>
      <c r="N3" s="166" t="s">
        <v>88</v>
      </c>
      <c r="O3" s="193"/>
      <c r="P3" s="199"/>
      <c r="Q3" s="162"/>
      <c r="R3" s="162"/>
      <c r="S3" s="162"/>
      <c r="T3" s="162"/>
      <c r="U3" s="153"/>
      <c r="V3" s="150" t="s">
        <v>105</v>
      </c>
      <c r="W3" s="150" t="s">
        <v>212</v>
      </c>
      <c r="X3" s="150" t="s">
        <v>102</v>
      </c>
      <c r="Y3" s="150" t="s">
        <v>210</v>
      </c>
      <c r="Z3" s="195"/>
    </row>
    <row r="4" spans="1:26" s="33" customFormat="1" ht="85.5" customHeight="1" thickBot="1" x14ac:dyDescent="0.3">
      <c r="A4" s="173"/>
      <c r="B4" s="208"/>
      <c r="C4" s="211"/>
      <c r="D4" s="194"/>
      <c r="E4" s="182"/>
      <c r="F4" s="182"/>
      <c r="G4" s="182"/>
      <c r="H4" s="190"/>
      <c r="I4" s="119" t="s">
        <v>34</v>
      </c>
      <c r="J4" s="34" t="s">
        <v>35</v>
      </c>
      <c r="K4" s="190"/>
      <c r="L4" s="119" t="s">
        <v>1</v>
      </c>
      <c r="M4" s="17" t="s">
        <v>36</v>
      </c>
      <c r="N4" s="119" t="s">
        <v>1</v>
      </c>
      <c r="O4" s="17" t="s">
        <v>36</v>
      </c>
      <c r="P4" s="177"/>
      <c r="Q4" s="151"/>
      <c r="R4" s="151"/>
      <c r="S4" s="151"/>
      <c r="T4" s="151"/>
      <c r="U4" s="154"/>
      <c r="V4" s="151"/>
      <c r="W4" s="151"/>
      <c r="X4" s="151"/>
      <c r="Y4" s="151"/>
      <c r="Z4" s="194"/>
    </row>
    <row r="5" spans="1:26" s="36" customFormat="1" x14ac:dyDescent="0.25">
      <c r="A5" s="35"/>
      <c r="B5" s="35"/>
      <c r="C5" s="35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s="33" customFormat="1" ht="16" customHeight="1" x14ac:dyDescent="0.25">
      <c r="A6" s="86" t="s">
        <v>238</v>
      </c>
      <c r="B6" s="35"/>
      <c r="C6" s="11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78"/>
      <c r="S6" s="78"/>
      <c r="T6" s="78"/>
      <c r="U6" s="78"/>
      <c r="V6" s="78"/>
      <c r="W6" s="78"/>
      <c r="X6" s="78"/>
      <c r="Y6" s="78"/>
      <c r="Z6" s="77"/>
    </row>
    <row r="7" spans="1:26" s="33" customFormat="1" ht="14.5" customHeight="1" x14ac:dyDescent="0.25">
      <c r="A7" s="86"/>
      <c r="B7" s="35"/>
      <c r="C7" s="11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8"/>
      <c r="R7" s="78"/>
      <c r="S7" s="78"/>
      <c r="T7" s="78"/>
      <c r="U7" s="78"/>
      <c r="V7" s="78"/>
      <c r="W7" s="78"/>
      <c r="X7" s="78"/>
      <c r="Y7" s="78"/>
      <c r="Z7" s="77"/>
    </row>
    <row r="8" spans="1:26" s="75" customFormat="1" ht="22.25" customHeight="1" x14ac:dyDescent="0.25">
      <c r="A8" s="86" t="s">
        <v>141</v>
      </c>
      <c r="B8" s="47"/>
      <c r="C8" s="87"/>
      <c r="D8" s="87"/>
      <c r="E8" s="59"/>
      <c r="F8" s="59"/>
      <c r="G8" s="59"/>
      <c r="H8" s="59"/>
      <c r="I8" s="74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73"/>
    </row>
    <row r="9" spans="1:26" s="36" customFormat="1" ht="26" x14ac:dyDescent="0.25">
      <c r="A9" s="37" t="s">
        <v>43</v>
      </c>
      <c r="B9" s="37" t="s">
        <v>89</v>
      </c>
      <c r="C9" s="38" t="s">
        <v>69</v>
      </c>
      <c r="D9" s="128">
        <v>503.82499999999999</v>
      </c>
      <c r="E9" s="128">
        <v>130</v>
      </c>
      <c r="F9" s="128">
        <v>32401</v>
      </c>
      <c r="G9" s="128">
        <v>29157</v>
      </c>
      <c r="H9" s="128">
        <v>947</v>
      </c>
      <c r="I9" s="128">
        <v>316</v>
      </c>
      <c r="J9" s="129">
        <v>285.10000000000002</v>
      </c>
      <c r="K9" s="128">
        <v>137700</v>
      </c>
      <c r="L9" s="128">
        <v>59033</v>
      </c>
      <c r="M9" s="128">
        <v>54539</v>
      </c>
      <c r="N9" s="128">
        <v>2266158</v>
      </c>
      <c r="O9" s="128">
        <v>1512536</v>
      </c>
      <c r="P9" s="128">
        <v>4338</v>
      </c>
      <c r="Q9" s="128">
        <v>98055</v>
      </c>
      <c r="R9" s="128">
        <v>1349837</v>
      </c>
      <c r="S9" s="128">
        <v>1472255</v>
      </c>
      <c r="T9" s="128">
        <v>1055039</v>
      </c>
      <c r="U9" s="128">
        <v>1981928</v>
      </c>
      <c r="V9" s="128">
        <v>33699</v>
      </c>
      <c r="W9" s="128">
        <v>552593</v>
      </c>
      <c r="X9" s="128">
        <v>308397</v>
      </c>
      <c r="Y9" s="128">
        <v>865118</v>
      </c>
      <c r="Z9" s="128">
        <v>14830</v>
      </c>
    </row>
    <row r="10" spans="1:26" s="39" customFormat="1" ht="52" x14ac:dyDescent="0.25">
      <c r="A10" s="37" t="s">
        <v>43</v>
      </c>
      <c r="B10" s="37" t="s">
        <v>90</v>
      </c>
      <c r="C10" s="38" t="s">
        <v>91</v>
      </c>
      <c r="D10" s="13"/>
      <c r="E10" s="13">
        <v>24</v>
      </c>
      <c r="F10" s="13">
        <v>5924</v>
      </c>
      <c r="G10" s="13">
        <v>4653</v>
      </c>
      <c r="H10" s="13">
        <v>103</v>
      </c>
      <c r="I10" s="13">
        <v>40</v>
      </c>
      <c r="J10" s="15">
        <v>36.08</v>
      </c>
      <c r="K10" s="13">
        <v>7976</v>
      </c>
      <c r="L10" s="13">
        <v>11065</v>
      </c>
      <c r="M10" s="13">
        <v>5907</v>
      </c>
      <c r="N10" s="13">
        <v>784113</v>
      </c>
      <c r="O10" s="13">
        <v>656042</v>
      </c>
      <c r="P10" s="13">
        <v>484</v>
      </c>
      <c r="Q10" s="13">
        <v>11356</v>
      </c>
      <c r="R10" s="13">
        <v>70793</v>
      </c>
      <c r="S10" s="13">
        <v>72479</v>
      </c>
      <c r="T10" s="13">
        <v>51599</v>
      </c>
      <c r="U10" s="13">
        <v>35408</v>
      </c>
      <c r="V10" s="13">
        <v>1236</v>
      </c>
      <c r="W10" s="13">
        <v>10067</v>
      </c>
      <c r="X10" s="13">
        <v>10002</v>
      </c>
      <c r="Y10" s="13">
        <v>1987</v>
      </c>
      <c r="Z10" s="13">
        <v>206</v>
      </c>
    </row>
    <row r="11" spans="1:26" s="39" customFormat="1" ht="26" x14ac:dyDescent="0.25">
      <c r="A11" s="37" t="s">
        <v>43</v>
      </c>
      <c r="B11" s="37" t="s">
        <v>92</v>
      </c>
      <c r="C11" s="38" t="s">
        <v>93</v>
      </c>
      <c r="D11" s="40">
        <f>SUM(D9:D10)</f>
        <v>503.82499999999999</v>
      </c>
      <c r="E11" s="40">
        <f t="shared" ref="E11:Z11" si="0">SUM(E9:E10)</f>
        <v>154</v>
      </c>
      <c r="F11" s="40">
        <f t="shared" si="0"/>
        <v>38325</v>
      </c>
      <c r="G11" s="40">
        <f t="shared" si="0"/>
        <v>33810</v>
      </c>
      <c r="H11" s="40">
        <f t="shared" si="0"/>
        <v>1050</v>
      </c>
      <c r="I11" s="40">
        <f t="shared" si="0"/>
        <v>356</v>
      </c>
      <c r="J11" s="40">
        <f t="shared" si="0"/>
        <v>321.18</v>
      </c>
      <c r="K11" s="40">
        <f t="shared" si="0"/>
        <v>145676</v>
      </c>
      <c r="L11" s="40">
        <f t="shared" si="0"/>
        <v>70098</v>
      </c>
      <c r="M11" s="40">
        <f t="shared" si="0"/>
        <v>60446</v>
      </c>
      <c r="N11" s="40">
        <f t="shared" si="0"/>
        <v>3050271</v>
      </c>
      <c r="O11" s="40">
        <f t="shared" si="0"/>
        <v>2168578</v>
      </c>
      <c r="P11" s="40">
        <f t="shared" si="0"/>
        <v>4822</v>
      </c>
      <c r="Q11" s="40">
        <f t="shared" si="0"/>
        <v>109411</v>
      </c>
      <c r="R11" s="40">
        <f t="shared" si="0"/>
        <v>1420630</v>
      </c>
      <c r="S11" s="40">
        <f t="shared" si="0"/>
        <v>1544734</v>
      </c>
      <c r="T11" s="40">
        <f t="shared" si="0"/>
        <v>1106638</v>
      </c>
      <c r="U11" s="40">
        <f t="shared" si="0"/>
        <v>2017336</v>
      </c>
      <c r="V11" s="40">
        <f t="shared" si="0"/>
        <v>34935</v>
      </c>
      <c r="W11" s="40">
        <f t="shared" si="0"/>
        <v>562660</v>
      </c>
      <c r="X11" s="40">
        <f t="shared" si="0"/>
        <v>318399</v>
      </c>
      <c r="Y11" s="40">
        <f t="shared" si="0"/>
        <v>867105</v>
      </c>
      <c r="Z11" s="40">
        <f t="shared" si="0"/>
        <v>15036</v>
      </c>
    </row>
    <row r="12" spans="1:26" s="36" customFormat="1" ht="26" x14ac:dyDescent="0.25">
      <c r="A12" s="37" t="s">
        <v>46</v>
      </c>
      <c r="B12" s="37" t="s">
        <v>89</v>
      </c>
      <c r="C12" s="38" t="s">
        <v>69</v>
      </c>
      <c r="D12" s="128">
        <v>360.70400000000001</v>
      </c>
      <c r="E12" s="128">
        <v>310</v>
      </c>
      <c r="F12" s="128">
        <v>27750</v>
      </c>
      <c r="G12" s="128">
        <v>47192</v>
      </c>
      <c r="H12" s="128">
        <v>1075</v>
      </c>
      <c r="I12" s="128">
        <v>313</v>
      </c>
      <c r="J12" s="129">
        <v>210.88</v>
      </c>
      <c r="K12" s="128">
        <v>105326</v>
      </c>
      <c r="L12" s="128">
        <v>47960</v>
      </c>
      <c r="M12" s="128">
        <v>44230</v>
      </c>
      <c r="N12" s="128">
        <v>2135810</v>
      </c>
      <c r="O12" s="128">
        <v>1118360</v>
      </c>
      <c r="P12" s="128">
        <v>3858</v>
      </c>
      <c r="Q12" s="128">
        <v>45726</v>
      </c>
      <c r="R12" s="128">
        <v>545627</v>
      </c>
      <c r="S12" s="128">
        <v>671268</v>
      </c>
      <c r="T12" s="128">
        <v>574902</v>
      </c>
      <c r="U12" s="128">
        <v>585687</v>
      </c>
      <c r="V12" s="128">
        <v>12525</v>
      </c>
      <c r="W12" s="128">
        <v>197156</v>
      </c>
      <c r="X12" s="128">
        <v>150087</v>
      </c>
      <c r="Y12" s="128">
        <v>225323</v>
      </c>
      <c r="Z12" s="128">
        <v>3122</v>
      </c>
    </row>
    <row r="13" spans="1:26" s="39" customFormat="1" ht="52" x14ac:dyDescent="0.25">
      <c r="A13" s="37" t="s">
        <v>46</v>
      </c>
      <c r="B13" s="37" t="s">
        <v>90</v>
      </c>
      <c r="C13" s="38" t="s">
        <v>91</v>
      </c>
      <c r="D13" s="13"/>
      <c r="E13" s="13">
        <v>12</v>
      </c>
      <c r="F13" s="13">
        <v>13215</v>
      </c>
      <c r="G13" s="13">
        <v>2050</v>
      </c>
      <c r="H13" s="13">
        <v>119</v>
      </c>
      <c r="I13" s="13">
        <v>112</v>
      </c>
      <c r="J13" s="15">
        <v>107.2</v>
      </c>
      <c r="K13" s="13">
        <v>526210</v>
      </c>
      <c r="L13" s="13">
        <v>25885</v>
      </c>
      <c r="M13" s="13">
        <v>20204</v>
      </c>
      <c r="N13" s="13">
        <v>1810691</v>
      </c>
      <c r="O13" s="13">
        <v>1682412</v>
      </c>
      <c r="P13" s="13">
        <v>1025</v>
      </c>
      <c r="Q13" s="13">
        <v>27284</v>
      </c>
      <c r="R13" s="13">
        <v>636329</v>
      </c>
      <c r="S13" s="13">
        <v>541583</v>
      </c>
      <c r="T13" s="13">
        <v>208834</v>
      </c>
      <c r="U13" s="13">
        <v>287910</v>
      </c>
      <c r="V13" s="13">
        <v>191</v>
      </c>
      <c r="W13" s="131"/>
      <c r="X13" s="131"/>
      <c r="Y13" s="131"/>
      <c r="Z13" s="13">
        <v>135</v>
      </c>
    </row>
    <row r="14" spans="1:26" s="39" customFormat="1" ht="26" x14ac:dyDescent="0.25">
      <c r="A14" s="37" t="s">
        <v>46</v>
      </c>
      <c r="B14" s="37" t="s">
        <v>92</v>
      </c>
      <c r="C14" s="38" t="s">
        <v>93</v>
      </c>
      <c r="D14" s="40">
        <f>SUM(D12:D13)</f>
        <v>360.70400000000001</v>
      </c>
      <c r="E14" s="40">
        <f t="shared" ref="E14" si="1">SUM(E12:E13)</f>
        <v>322</v>
      </c>
      <c r="F14" s="40">
        <f t="shared" ref="F14" si="2">SUM(F12:F13)</f>
        <v>40965</v>
      </c>
      <c r="G14" s="40">
        <f t="shared" ref="G14" si="3">SUM(G12:G13)</f>
        <v>49242</v>
      </c>
      <c r="H14" s="40">
        <f t="shared" ref="H14" si="4">SUM(H12:H13)</f>
        <v>1194</v>
      </c>
      <c r="I14" s="40">
        <f t="shared" ref="I14" si="5">SUM(I12:I13)</f>
        <v>425</v>
      </c>
      <c r="J14" s="40">
        <f t="shared" ref="J14" si="6">SUM(J12:J13)</f>
        <v>318.08</v>
      </c>
      <c r="K14" s="40">
        <f t="shared" ref="K14" si="7">SUM(K12:K13)</f>
        <v>631536</v>
      </c>
      <c r="L14" s="40">
        <f t="shared" ref="L14" si="8">SUM(L12:L13)</f>
        <v>73845</v>
      </c>
      <c r="M14" s="40">
        <f t="shared" ref="M14" si="9">SUM(M12:M13)</f>
        <v>64434</v>
      </c>
      <c r="N14" s="40">
        <f t="shared" ref="N14" si="10">SUM(N12:N13)</f>
        <v>3946501</v>
      </c>
      <c r="O14" s="40">
        <f t="shared" ref="O14" si="11">SUM(O12:O13)</f>
        <v>2800772</v>
      </c>
      <c r="P14" s="40">
        <f t="shared" ref="P14" si="12">SUM(P12:P13)</f>
        <v>4883</v>
      </c>
      <c r="Q14" s="40">
        <f t="shared" ref="Q14" si="13">SUM(Q12:Q13)</f>
        <v>73010</v>
      </c>
      <c r="R14" s="40">
        <f t="shared" ref="R14" si="14">SUM(R12:R13)</f>
        <v>1181956</v>
      </c>
      <c r="S14" s="40">
        <f t="shared" ref="S14" si="15">SUM(S12:S13)</f>
        <v>1212851</v>
      </c>
      <c r="T14" s="40">
        <f t="shared" ref="T14" si="16">SUM(T12:T13)</f>
        <v>783736</v>
      </c>
      <c r="U14" s="40">
        <f t="shared" ref="U14" si="17">SUM(U12:U13)</f>
        <v>873597</v>
      </c>
      <c r="V14" s="40">
        <f t="shared" ref="V14" si="18">SUM(V12:V13)</f>
        <v>12716</v>
      </c>
      <c r="W14" s="40">
        <f t="shared" ref="W14" si="19">SUM(W12:W13)</f>
        <v>197156</v>
      </c>
      <c r="X14" s="40">
        <f t="shared" ref="X14" si="20">SUM(X12:X13)</f>
        <v>150087</v>
      </c>
      <c r="Y14" s="40">
        <f t="shared" ref="Y14" si="21">SUM(Y12:Y13)</f>
        <v>225323</v>
      </c>
      <c r="Z14" s="40">
        <f t="shared" ref="Z14" si="22">SUM(Z12:Z13)</f>
        <v>3257</v>
      </c>
    </row>
    <row r="15" spans="1:26" s="36" customFormat="1" ht="26" x14ac:dyDescent="0.25">
      <c r="A15" s="37" t="s">
        <v>47</v>
      </c>
      <c r="B15" s="37" t="s">
        <v>89</v>
      </c>
      <c r="C15" s="38" t="s">
        <v>69</v>
      </c>
      <c r="D15" s="128">
        <v>334.26400000000001</v>
      </c>
      <c r="E15" s="128">
        <v>82</v>
      </c>
      <c r="F15" s="128">
        <v>21264</v>
      </c>
      <c r="G15" s="128">
        <v>20729</v>
      </c>
      <c r="H15" s="128">
        <v>439</v>
      </c>
      <c r="I15" s="128">
        <v>168</v>
      </c>
      <c r="J15" s="129">
        <v>158.82999999999998</v>
      </c>
      <c r="K15" s="128">
        <v>66440</v>
      </c>
      <c r="L15" s="128">
        <v>29645</v>
      </c>
      <c r="M15" s="128">
        <v>23890</v>
      </c>
      <c r="N15" s="128">
        <v>1505036</v>
      </c>
      <c r="O15" s="128">
        <v>1127112</v>
      </c>
      <c r="P15" s="128">
        <v>2544</v>
      </c>
      <c r="Q15" s="128">
        <v>43605</v>
      </c>
      <c r="R15" s="128">
        <v>537340</v>
      </c>
      <c r="S15" s="128">
        <v>5668085</v>
      </c>
      <c r="T15" s="128">
        <v>551561</v>
      </c>
      <c r="U15" s="128">
        <v>857876</v>
      </c>
      <c r="V15" s="128">
        <v>15311</v>
      </c>
      <c r="W15" s="128">
        <v>174588</v>
      </c>
      <c r="X15" s="128">
        <v>140533</v>
      </c>
      <c r="Y15" s="128">
        <v>182255</v>
      </c>
      <c r="Z15" s="128">
        <v>6573</v>
      </c>
    </row>
    <row r="16" spans="1:26" s="39" customFormat="1" ht="52" x14ac:dyDescent="0.25">
      <c r="A16" s="37" t="s">
        <v>47</v>
      </c>
      <c r="B16" s="37" t="s">
        <v>90</v>
      </c>
      <c r="C16" s="38" t="s">
        <v>91</v>
      </c>
      <c r="D16" s="13"/>
      <c r="E16" s="13">
        <v>9</v>
      </c>
      <c r="F16" s="13">
        <v>2071</v>
      </c>
      <c r="G16" s="13">
        <v>2065</v>
      </c>
      <c r="H16" s="13">
        <v>6</v>
      </c>
      <c r="I16" s="13">
        <v>11</v>
      </c>
      <c r="J16" s="15">
        <v>7.35</v>
      </c>
      <c r="K16" s="13">
        <v>317</v>
      </c>
      <c r="L16" s="13">
        <v>757</v>
      </c>
      <c r="M16" s="13">
        <v>746</v>
      </c>
      <c r="N16" s="13">
        <v>129674</v>
      </c>
      <c r="O16" s="13">
        <v>129233</v>
      </c>
      <c r="P16" s="13">
        <v>67</v>
      </c>
      <c r="Q16" s="13">
        <v>4110</v>
      </c>
      <c r="R16" s="13">
        <v>2764</v>
      </c>
      <c r="S16" s="13">
        <v>12510</v>
      </c>
      <c r="T16" s="13">
        <v>2209</v>
      </c>
      <c r="U16" s="13">
        <v>1087</v>
      </c>
      <c r="V16" s="13">
        <v>42</v>
      </c>
      <c r="W16" s="131"/>
      <c r="X16" s="131"/>
      <c r="Y16" s="131"/>
      <c r="Z16" s="13">
        <v>7</v>
      </c>
    </row>
    <row r="17" spans="1:26" s="39" customFormat="1" x14ac:dyDescent="0.25">
      <c r="A17" s="37" t="s">
        <v>47</v>
      </c>
      <c r="B17" s="37" t="s">
        <v>92</v>
      </c>
      <c r="C17" s="38" t="s">
        <v>93</v>
      </c>
      <c r="D17" s="40">
        <f>SUM(D15:D16)</f>
        <v>334.26400000000001</v>
      </c>
      <c r="E17" s="40">
        <f t="shared" ref="E17" si="23">SUM(E15:E16)</f>
        <v>91</v>
      </c>
      <c r="F17" s="40">
        <f t="shared" ref="F17" si="24">SUM(F15:F16)</f>
        <v>23335</v>
      </c>
      <c r="G17" s="40">
        <f t="shared" ref="G17" si="25">SUM(G15:G16)</f>
        <v>22794</v>
      </c>
      <c r="H17" s="40">
        <f t="shared" ref="H17" si="26">SUM(H15:H16)</f>
        <v>445</v>
      </c>
      <c r="I17" s="40">
        <f t="shared" ref="I17" si="27">SUM(I15:I16)</f>
        <v>179</v>
      </c>
      <c r="J17" s="40">
        <f t="shared" ref="J17" si="28">SUM(J15:J16)</f>
        <v>166.17999999999998</v>
      </c>
      <c r="K17" s="40">
        <f t="shared" ref="K17" si="29">SUM(K15:K16)</f>
        <v>66757</v>
      </c>
      <c r="L17" s="40">
        <f t="shared" ref="L17" si="30">SUM(L15:L16)</f>
        <v>30402</v>
      </c>
      <c r="M17" s="40">
        <f t="shared" ref="M17" si="31">SUM(M15:M16)</f>
        <v>24636</v>
      </c>
      <c r="N17" s="40">
        <f t="shared" ref="N17" si="32">SUM(N15:N16)</f>
        <v>1634710</v>
      </c>
      <c r="O17" s="40">
        <f t="shared" ref="O17" si="33">SUM(O15:O16)</f>
        <v>1256345</v>
      </c>
      <c r="P17" s="40">
        <f t="shared" ref="P17" si="34">SUM(P15:P16)</f>
        <v>2611</v>
      </c>
      <c r="Q17" s="40">
        <f t="shared" ref="Q17" si="35">SUM(Q15:Q16)</f>
        <v>47715</v>
      </c>
      <c r="R17" s="40">
        <f t="shared" ref="R17" si="36">SUM(R15:R16)</f>
        <v>540104</v>
      </c>
      <c r="S17" s="40">
        <f t="shared" ref="S17" si="37">SUM(S15:S16)</f>
        <v>5680595</v>
      </c>
      <c r="T17" s="40">
        <f t="shared" ref="T17" si="38">SUM(T15:T16)</f>
        <v>553770</v>
      </c>
      <c r="U17" s="40">
        <f t="shared" ref="U17" si="39">SUM(U15:U16)</f>
        <v>858963</v>
      </c>
      <c r="V17" s="40">
        <f t="shared" ref="V17" si="40">SUM(V15:V16)</f>
        <v>15353</v>
      </c>
      <c r="W17" s="40">
        <f t="shared" ref="W17" si="41">SUM(W15:W16)</f>
        <v>174588</v>
      </c>
      <c r="X17" s="40">
        <f t="shared" ref="X17" si="42">SUM(X15:X16)</f>
        <v>140533</v>
      </c>
      <c r="Y17" s="40">
        <f t="shared" ref="Y17" si="43">SUM(Y15:Y16)</f>
        <v>182255</v>
      </c>
      <c r="Z17" s="40">
        <f t="shared" ref="Z17" si="44">SUM(Z15:Z16)</f>
        <v>6580</v>
      </c>
    </row>
    <row r="18" spans="1:26" s="36" customFormat="1" ht="39" x14ac:dyDescent="0.25">
      <c r="A18" s="37" t="s">
        <v>48</v>
      </c>
      <c r="B18" s="37" t="s">
        <v>89</v>
      </c>
      <c r="C18" s="38" t="s">
        <v>69</v>
      </c>
      <c r="D18" s="128">
        <v>642.447</v>
      </c>
      <c r="E18" s="128">
        <v>371</v>
      </c>
      <c r="F18" s="128">
        <v>35621</v>
      </c>
      <c r="G18" s="128">
        <v>58177</v>
      </c>
      <c r="H18" s="128">
        <v>1104</v>
      </c>
      <c r="I18" s="128">
        <v>517</v>
      </c>
      <c r="J18" s="129">
        <v>386.14</v>
      </c>
      <c r="K18" s="128">
        <v>163919</v>
      </c>
      <c r="L18" s="128">
        <v>83991</v>
      </c>
      <c r="M18" s="128">
        <v>78994</v>
      </c>
      <c r="N18" s="128">
        <v>3562792</v>
      </c>
      <c r="O18" s="128">
        <v>2123046</v>
      </c>
      <c r="P18" s="128">
        <v>6683</v>
      </c>
      <c r="Q18" s="128">
        <v>117675</v>
      </c>
      <c r="R18" s="128">
        <v>1229845</v>
      </c>
      <c r="S18" s="128">
        <v>2819537</v>
      </c>
      <c r="T18" s="128">
        <v>1770255</v>
      </c>
      <c r="U18" s="128">
        <v>1906764</v>
      </c>
      <c r="V18" s="128">
        <v>32878</v>
      </c>
      <c r="W18" s="128">
        <v>387485</v>
      </c>
      <c r="X18" s="128">
        <v>470798</v>
      </c>
      <c r="Y18" s="128">
        <v>545090</v>
      </c>
      <c r="Z18" s="128">
        <v>10532</v>
      </c>
    </row>
    <row r="19" spans="1:26" s="39" customFormat="1" ht="52" x14ac:dyDescent="0.25">
      <c r="A19" s="37" t="s">
        <v>48</v>
      </c>
      <c r="B19" s="37" t="s">
        <v>90</v>
      </c>
      <c r="C19" s="38" t="s">
        <v>91</v>
      </c>
      <c r="D19" s="13"/>
      <c r="E19" s="13">
        <v>7</v>
      </c>
      <c r="F19" s="13">
        <v>9933</v>
      </c>
      <c r="G19" s="13">
        <v>1601</v>
      </c>
      <c r="H19" s="13">
        <v>80</v>
      </c>
      <c r="I19" s="13">
        <v>44</v>
      </c>
      <c r="J19" s="15">
        <v>42.75</v>
      </c>
      <c r="K19" s="13">
        <v>10858</v>
      </c>
      <c r="L19" s="13">
        <v>23100</v>
      </c>
      <c r="M19" s="13">
        <v>21556</v>
      </c>
      <c r="N19" s="13">
        <v>1600775</v>
      </c>
      <c r="O19" s="13">
        <v>1375119</v>
      </c>
      <c r="P19" s="13">
        <v>322</v>
      </c>
      <c r="Q19" s="13">
        <v>8359</v>
      </c>
      <c r="R19" s="13">
        <v>105055</v>
      </c>
      <c r="S19" s="13">
        <v>1139248</v>
      </c>
      <c r="T19" s="13">
        <v>34406</v>
      </c>
      <c r="U19" s="13">
        <v>56946</v>
      </c>
      <c r="V19" s="13">
        <v>6</v>
      </c>
      <c r="W19" s="131"/>
      <c r="X19" s="131"/>
      <c r="Y19" s="131"/>
      <c r="Z19" s="13">
        <v>272</v>
      </c>
    </row>
    <row r="20" spans="1:26" s="39" customFormat="1" ht="39" x14ac:dyDescent="0.25">
      <c r="A20" s="37" t="s">
        <v>48</v>
      </c>
      <c r="B20" s="37" t="s">
        <v>92</v>
      </c>
      <c r="C20" s="38" t="s">
        <v>93</v>
      </c>
      <c r="D20" s="40">
        <f>SUM(D18:D19)</f>
        <v>642.447</v>
      </c>
      <c r="E20" s="40">
        <f t="shared" ref="E20" si="45">SUM(E18:E19)</f>
        <v>378</v>
      </c>
      <c r="F20" s="40">
        <f t="shared" ref="F20" si="46">SUM(F18:F19)</f>
        <v>45554</v>
      </c>
      <c r="G20" s="40">
        <f t="shared" ref="G20" si="47">SUM(G18:G19)</f>
        <v>59778</v>
      </c>
      <c r="H20" s="40">
        <f t="shared" ref="H20" si="48">SUM(H18:H19)</f>
        <v>1184</v>
      </c>
      <c r="I20" s="40">
        <f t="shared" ref="I20" si="49">SUM(I18:I19)</f>
        <v>561</v>
      </c>
      <c r="J20" s="40">
        <f t="shared" ref="J20" si="50">SUM(J18:J19)</f>
        <v>428.89</v>
      </c>
      <c r="K20" s="40">
        <f t="shared" ref="K20" si="51">SUM(K18:K19)</f>
        <v>174777</v>
      </c>
      <c r="L20" s="40">
        <f t="shared" ref="L20" si="52">SUM(L18:L19)</f>
        <v>107091</v>
      </c>
      <c r="M20" s="40">
        <f t="shared" ref="M20" si="53">SUM(M18:M19)</f>
        <v>100550</v>
      </c>
      <c r="N20" s="40">
        <f t="shared" ref="N20" si="54">SUM(N18:N19)</f>
        <v>5163567</v>
      </c>
      <c r="O20" s="40">
        <f t="shared" ref="O20" si="55">SUM(O18:O19)</f>
        <v>3498165</v>
      </c>
      <c r="P20" s="40">
        <f t="shared" ref="P20" si="56">SUM(P18:P19)</f>
        <v>7005</v>
      </c>
      <c r="Q20" s="40">
        <f t="shared" ref="Q20" si="57">SUM(Q18:Q19)</f>
        <v>126034</v>
      </c>
      <c r="R20" s="40">
        <f t="shared" ref="R20" si="58">SUM(R18:R19)</f>
        <v>1334900</v>
      </c>
      <c r="S20" s="40">
        <f t="shared" ref="S20" si="59">SUM(S18:S19)</f>
        <v>3958785</v>
      </c>
      <c r="T20" s="40">
        <f t="shared" ref="T20" si="60">SUM(T18:T19)</f>
        <v>1804661</v>
      </c>
      <c r="U20" s="40">
        <f t="shared" ref="U20" si="61">SUM(U18:U19)</f>
        <v>1963710</v>
      </c>
      <c r="V20" s="40">
        <f t="shared" ref="V20" si="62">SUM(V18:V19)</f>
        <v>32884</v>
      </c>
      <c r="W20" s="40">
        <f t="shared" ref="W20" si="63">SUM(W18:W19)</f>
        <v>387485</v>
      </c>
      <c r="X20" s="40">
        <f t="shared" ref="X20" si="64">SUM(X18:X19)</f>
        <v>470798</v>
      </c>
      <c r="Y20" s="40">
        <f t="shared" ref="Y20" si="65">SUM(Y18:Y19)</f>
        <v>545090</v>
      </c>
      <c r="Z20" s="40">
        <f t="shared" ref="Z20" si="66">SUM(Z18:Z19)</f>
        <v>10804</v>
      </c>
    </row>
    <row r="21" spans="1:26" s="36" customFormat="1" ht="26" x14ac:dyDescent="0.25">
      <c r="A21" s="37" t="s">
        <v>49</v>
      </c>
      <c r="B21" s="37" t="s">
        <v>89</v>
      </c>
      <c r="C21" s="38" t="s">
        <v>69</v>
      </c>
      <c r="D21" s="128">
        <v>399.012</v>
      </c>
      <c r="E21" s="128">
        <v>74</v>
      </c>
      <c r="F21" s="128">
        <v>19147</v>
      </c>
      <c r="G21" s="128">
        <v>15919</v>
      </c>
      <c r="H21" s="128">
        <v>379</v>
      </c>
      <c r="I21" s="128">
        <v>225</v>
      </c>
      <c r="J21" s="129">
        <v>212.05</v>
      </c>
      <c r="K21" s="128">
        <v>122710</v>
      </c>
      <c r="L21" s="128">
        <v>54632</v>
      </c>
      <c r="M21" s="128">
        <v>51361</v>
      </c>
      <c r="N21" s="128">
        <v>2056436</v>
      </c>
      <c r="O21" s="128">
        <v>1660415</v>
      </c>
      <c r="P21" s="128">
        <v>2511</v>
      </c>
      <c r="Q21" s="128">
        <v>72398</v>
      </c>
      <c r="R21" s="128">
        <v>737422</v>
      </c>
      <c r="S21" s="128">
        <v>3361968</v>
      </c>
      <c r="T21" s="128">
        <v>940677</v>
      </c>
      <c r="U21" s="128">
        <v>1393830</v>
      </c>
      <c r="V21" s="128">
        <v>20089</v>
      </c>
      <c r="W21" s="128">
        <v>247556</v>
      </c>
      <c r="X21" s="128">
        <v>241049</v>
      </c>
      <c r="Y21" s="128">
        <v>500782</v>
      </c>
      <c r="Z21" s="128">
        <v>6324</v>
      </c>
    </row>
    <row r="22" spans="1:26" s="39" customFormat="1" ht="52" x14ac:dyDescent="0.25">
      <c r="A22" s="37" t="s">
        <v>49</v>
      </c>
      <c r="B22" s="37" t="s">
        <v>90</v>
      </c>
      <c r="C22" s="38" t="s">
        <v>91</v>
      </c>
      <c r="D22" s="13"/>
      <c r="E22" s="13">
        <v>14</v>
      </c>
      <c r="F22" s="13">
        <v>18420</v>
      </c>
      <c r="G22" s="13">
        <v>201</v>
      </c>
      <c r="H22" s="13">
        <v>368</v>
      </c>
      <c r="I22" s="13">
        <v>133</v>
      </c>
      <c r="J22" s="15">
        <v>127.87</v>
      </c>
      <c r="K22" s="13">
        <v>508128</v>
      </c>
      <c r="L22" s="13">
        <v>49678</v>
      </c>
      <c r="M22" s="13">
        <v>20280</v>
      </c>
      <c r="N22" s="13">
        <v>2510791</v>
      </c>
      <c r="O22" s="13">
        <v>2142241</v>
      </c>
      <c r="P22" s="13">
        <v>1618</v>
      </c>
      <c r="Q22" s="13">
        <v>36260</v>
      </c>
      <c r="R22" s="13">
        <v>699991</v>
      </c>
      <c r="S22" s="13">
        <v>3057058</v>
      </c>
      <c r="T22" s="13">
        <v>220287</v>
      </c>
      <c r="U22" s="13">
        <v>109639</v>
      </c>
      <c r="V22" s="13">
        <v>36</v>
      </c>
      <c r="W22" s="131">
        <v>148</v>
      </c>
      <c r="X22" s="131">
        <v>238</v>
      </c>
      <c r="Y22" s="131">
        <v>280</v>
      </c>
      <c r="Z22" s="13">
        <v>376</v>
      </c>
    </row>
    <row r="23" spans="1:26" s="39" customFormat="1" ht="26" x14ac:dyDescent="0.25">
      <c r="A23" s="37" t="s">
        <v>49</v>
      </c>
      <c r="B23" s="37" t="s">
        <v>92</v>
      </c>
      <c r="C23" s="38" t="s">
        <v>93</v>
      </c>
      <c r="D23" s="40">
        <f>SUM(D21:D22)</f>
        <v>399.012</v>
      </c>
      <c r="E23" s="40">
        <f t="shared" ref="E23" si="67">SUM(E21:E22)</f>
        <v>88</v>
      </c>
      <c r="F23" s="40">
        <f t="shared" ref="F23" si="68">SUM(F21:F22)</f>
        <v>37567</v>
      </c>
      <c r="G23" s="40">
        <f t="shared" ref="G23" si="69">SUM(G21:G22)</f>
        <v>16120</v>
      </c>
      <c r="H23" s="40">
        <f t="shared" ref="H23" si="70">SUM(H21:H22)</f>
        <v>747</v>
      </c>
      <c r="I23" s="40">
        <f t="shared" ref="I23" si="71">SUM(I21:I22)</f>
        <v>358</v>
      </c>
      <c r="J23" s="40">
        <f t="shared" ref="J23" si="72">SUM(J21:J22)</f>
        <v>339.92</v>
      </c>
      <c r="K23" s="40">
        <f t="shared" ref="K23" si="73">SUM(K21:K22)</f>
        <v>630838</v>
      </c>
      <c r="L23" s="40">
        <f t="shared" ref="L23" si="74">SUM(L21:L22)</f>
        <v>104310</v>
      </c>
      <c r="M23" s="40">
        <f t="shared" ref="M23" si="75">SUM(M21:M22)</f>
        <v>71641</v>
      </c>
      <c r="N23" s="40">
        <f t="shared" ref="N23" si="76">SUM(N21:N22)</f>
        <v>4567227</v>
      </c>
      <c r="O23" s="40">
        <f t="shared" ref="O23" si="77">SUM(O21:O22)</f>
        <v>3802656</v>
      </c>
      <c r="P23" s="40">
        <f t="shared" ref="P23" si="78">SUM(P21:P22)</f>
        <v>4129</v>
      </c>
      <c r="Q23" s="40">
        <f t="shared" ref="Q23" si="79">SUM(Q21:Q22)</f>
        <v>108658</v>
      </c>
      <c r="R23" s="40">
        <f t="shared" ref="R23" si="80">SUM(R21:R22)</f>
        <v>1437413</v>
      </c>
      <c r="S23" s="40">
        <f t="shared" ref="S23" si="81">SUM(S21:S22)</f>
        <v>6419026</v>
      </c>
      <c r="T23" s="40">
        <f t="shared" ref="T23" si="82">SUM(T21:T22)</f>
        <v>1160964</v>
      </c>
      <c r="U23" s="40">
        <f t="shared" ref="U23" si="83">SUM(U21:U22)</f>
        <v>1503469</v>
      </c>
      <c r="V23" s="40">
        <f t="shared" ref="V23" si="84">SUM(V21:V22)</f>
        <v>20125</v>
      </c>
      <c r="W23" s="40">
        <f t="shared" ref="W23" si="85">SUM(W21:W22)</f>
        <v>247704</v>
      </c>
      <c r="X23" s="40">
        <f t="shared" ref="X23" si="86">SUM(X21:X22)</f>
        <v>241287</v>
      </c>
      <c r="Y23" s="40">
        <f t="shared" ref="Y23" si="87">SUM(Y21:Y22)</f>
        <v>501062</v>
      </c>
      <c r="Z23" s="40">
        <f t="shared" ref="Z23" si="88">SUM(Z21:Z22)</f>
        <v>6700</v>
      </c>
    </row>
    <row r="24" spans="1:26" s="36" customFormat="1" ht="26" x14ac:dyDescent="0.25">
      <c r="A24" s="37" t="s">
        <v>50</v>
      </c>
      <c r="B24" s="37" t="s">
        <v>89</v>
      </c>
      <c r="C24" s="38" t="s">
        <v>69</v>
      </c>
      <c r="D24" s="128">
        <v>417.71199999999999</v>
      </c>
      <c r="E24" s="128">
        <v>118</v>
      </c>
      <c r="F24" s="128">
        <v>16841</v>
      </c>
      <c r="G24" s="128">
        <v>20557</v>
      </c>
      <c r="H24" s="128">
        <v>317</v>
      </c>
      <c r="I24" s="128">
        <v>232</v>
      </c>
      <c r="J24" s="129">
        <v>178.29999999999998</v>
      </c>
      <c r="K24" s="128">
        <v>96650</v>
      </c>
      <c r="L24" s="128">
        <v>35257</v>
      </c>
      <c r="M24" s="128">
        <v>39728</v>
      </c>
      <c r="N24" s="128">
        <v>1937384</v>
      </c>
      <c r="O24" s="128">
        <v>1303506</v>
      </c>
      <c r="P24" s="128">
        <v>2416</v>
      </c>
      <c r="Q24" s="128">
        <v>42439</v>
      </c>
      <c r="R24" s="128">
        <v>392637</v>
      </c>
      <c r="S24" s="128">
        <v>3296966</v>
      </c>
      <c r="T24" s="128">
        <v>781098</v>
      </c>
      <c r="U24" s="128">
        <v>591247</v>
      </c>
      <c r="V24" s="128">
        <v>13392</v>
      </c>
      <c r="W24" s="128">
        <v>113133</v>
      </c>
      <c r="X24" s="128">
        <v>198414</v>
      </c>
      <c r="Y24" s="128">
        <v>179340</v>
      </c>
      <c r="Z24" s="128">
        <v>3952</v>
      </c>
    </row>
    <row r="25" spans="1:26" s="39" customFormat="1" ht="52" x14ac:dyDescent="0.25">
      <c r="A25" s="37" t="s">
        <v>50</v>
      </c>
      <c r="B25" s="37" t="s">
        <v>90</v>
      </c>
      <c r="C25" s="38" t="s">
        <v>91</v>
      </c>
      <c r="D25" s="13"/>
      <c r="E25" s="13">
        <v>27</v>
      </c>
      <c r="F25" s="13">
        <v>5248</v>
      </c>
      <c r="G25" s="13">
        <v>5537</v>
      </c>
      <c r="H25" s="13">
        <v>62</v>
      </c>
      <c r="I25" s="13">
        <v>38</v>
      </c>
      <c r="J25" s="15">
        <v>25.86</v>
      </c>
      <c r="K25" s="13">
        <v>13878</v>
      </c>
      <c r="L25" s="13">
        <v>5327</v>
      </c>
      <c r="M25" s="13">
        <v>5294</v>
      </c>
      <c r="N25" s="13">
        <v>544791</v>
      </c>
      <c r="O25" s="13">
        <v>478017</v>
      </c>
      <c r="P25" s="13">
        <v>824</v>
      </c>
      <c r="Q25" s="13">
        <v>6993</v>
      </c>
      <c r="R25" s="13">
        <v>42780</v>
      </c>
      <c r="S25" s="13">
        <v>209437</v>
      </c>
      <c r="T25" s="13">
        <v>58350</v>
      </c>
      <c r="U25" s="13">
        <v>28541</v>
      </c>
      <c r="V25" s="13">
        <v>434</v>
      </c>
      <c r="W25" s="13">
        <v>5193</v>
      </c>
      <c r="X25" s="13">
        <v>4620</v>
      </c>
      <c r="Y25" s="13">
        <v>5276</v>
      </c>
      <c r="Z25" s="13">
        <v>1068</v>
      </c>
    </row>
    <row r="26" spans="1:26" s="39" customFormat="1" x14ac:dyDescent="0.25">
      <c r="A26" s="37" t="s">
        <v>50</v>
      </c>
      <c r="B26" s="37" t="s">
        <v>92</v>
      </c>
      <c r="C26" s="38" t="s">
        <v>93</v>
      </c>
      <c r="D26" s="40">
        <f>SUM(D24:D25)</f>
        <v>417.71199999999999</v>
      </c>
      <c r="E26" s="40">
        <f t="shared" ref="E26" si="89">SUM(E24:E25)</f>
        <v>145</v>
      </c>
      <c r="F26" s="40">
        <f t="shared" ref="F26" si="90">SUM(F24:F25)</f>
        <v>22089</v>
      </c>
      <c r="G26" s="40">
        <f t="shared" ref="G26" si="91">SUM(G24:G25)</f>
        <v>26094</v>
      </c>
      <c r="H26" s="40">
        <f t="shared" ref="H26" si="92">SUM(H24:H25)</f>
        <v>379</v>
      </c>
      <c r="I26" s="40">
        <f t="shared" ref="I26" si="93">SUM(I24:I25)</f>
        <v>270</v>
      </c>
      <c r="J26" s="40">
        <f t="shared" ref="J26" si="94">SUM(J24:J25)</f>
        <v>204.15999999999997</v>
      </c>
      <c r="K26" s="40">
        <f t="shared" ref="K26" si="95">SUM(K24:K25)</f>
        <v>110528</v>
      </c>
      <c r="L26" s="40">
        <f t="shared" ref="L26" si="96">SUM(L24:L25)</f>
        <v>40584</v>
      </c>
      <c r="M26" s="40">
        <f t="shared" ref="M26" si="97">SUM(M24:M25)</f>
        <v>45022</v>
      </c>
      <c r="N26" s="40">
        <f t="shared" ref="N26" si="98">SUM(N24:N25)</f>
        <v>2482175</v>
      </c>
      <c r="O26" s="40">
        <f t="shared" ref="O26" si="99">SUM(O24:O25)</f>
        <v>1781523</v>
      </c>
      <c r="P26" s="40">
        <f t="shared" ref="P26" si="100">SUM(P24:P25)</f>
        <v>3240</v>
      </c>
      <c r="Q26" s="40">
        <f t="shared" ref="Q26" si="101">SUM(Q24:Q25)</f>
        <v>49432</v>
      </c>
      <c r="R26" s="40">
        <f t="shared" ref="R26" si="102">SUM(R24:R25)</f>
        <v>435417</v>
      </c>
      <c r="S26" s="40">
        <f t="shared" ref="S26" si="103">SUM(S24:S25)</f>
        <v>3506403</v>
      </c>
      <c r="T26" s="40">
        <f t="shared" ref="T26" si="104">SUM(T24:T25)</f>
        <v>839448</v>
      </c>
      <c r="U26" s="40">
        <f t="shared" ref="U26" si="105">SUM(U24:U25)</f>
        <v>619788</v>
      </c>
      <c r="V26" s="40">
        <f t="shared" ref="V26" si="106">SUM(V24:V25)</f>
        <v>13826</v>
      </c>
      <c r="W26" s="40">
        <f t="shared" ref="W26" si="107">SUM(W24:W25)</f>
        <v>118326</v>
      </c>
      <c r="X26" s="40">
        <f t="shared" ref="X26" si="108">SUM(X24:X25)</f>
        <v>203034</v>
      </c>
      <c r="Y26" s="40">
        <f t="shared" ref="Y26" si="109">SUM(Y24:Y25)</f>
        <v>184616</v>
      </c>
      <c r="Z26" s="40">
        <f t="shared" ref="Z26" si="110">SUM(Z24:Z25)</f>
        <v>5020</v>
      </c>
    </row>
    <row r="27" spans="1:26" s="36" customFormat="1" ht="26" x14ac:dyDescent="0.25">
      <c r="A27" s="37" t="s">
        <v>51</v>
      </c>
      <c r="B27" s="37" t="s">
        <v>89</v>
      </c>
      <c r="C27" s="38" t="s">
        <v>69</v>
      </c>
      <c r="D27" s="128">
        <v>467.14400000000001</v>
      </c>
      <c r="E27" s="128">
        <v>192</v>
      </c>
      <c r="F27" s="128">
        <v>19346</v>
      </c>
      <c r="G27" s="128">
        <v>24903</v>
      </c>
      <c r="H27" s="128">
        <v>510</v>
      </c>
      <c r="I27" s="128">
        <v>241</v>
      </c>
      <c r="J27" s="129">
        <v>160.33000000000001</v>
      </c>
      <c r="K27" s="128">
        <v>118753</v>
      </c>
      <c r="L27" s="128">
        <v>37350</v>
      </c>
      <c r="M27" s="128">
        <v>45318</v>
      </c>
      <c r="N27" s="128">
        <v>1810453</v>
      </c>
      <c r="O27" s="128">
        <v>985258</v>
      </c>
      <c r="P27" s="128">
        <v>2397</v>
      </c>
      <c r="Q27" s="128">
        <v>46745</v>
      </c>
      <c r="R27" s="128">
        <v>380043</v>
      </c>
      <c r="S27" s="128">
        <v>1808561</v>
      </c>
      <c r="T27" s="128">
        <v>775755</v>
      </c>
      <c r="U27" s="128">
        <v>526000</v>
      </c>
      <c r="V27" s="128">
        <v>11200</v>
      </c>
      <c r="W27" s="128">
        <v>115289</v>
      </c>
      <c r="X27" s="128">
        <v>193897</v>
      </c>
      <c r="Y27" s="128">
        <v>144371</v>
      </c>
      <c r="Z27" s="128">
        <v>2659</v>
      </c>
    </row>
    <row r="28" spans="1:26" s="39" customFormat="1" ht="52" x14ac:dyDescent="0.25">
      <c r="A28" s="37" t="s">
        <v>51</v>
      </c>
      <c r="B28" s="37" t="s">
        <v>90</v>
      </c>
      <c r="C28" s="38" t="s">
        <v>91</v>
      </c>
      <c r="D28" s="13"/>
      <c r="E28" s="13">
        <v>22</v>
      </c>
      <c r="F28" s="13">
        <v>14583</v>
      </c>
      <c r="G28" s="13">
        <v>3967</v>
      </c>
      <c r="H28" s="13">
        <v>333</v>
      </c>
      <c r="I28" s="13">
        <v>70</v>
      </c>
      <c r="J28" s="15">
        <v>60.98</v>
      </c>
      <c r="K28" s="13">
        <v>112080</v>
      </c>
      <c r="L28" s="13">
        <v>12984</v>
      </c>
      <c r="M28" s="13">
        <v>9216</v>
      </c>
      <c r="N28" s="13">
        <v>1560814</v>
      </c>
      <c r="O28" s="13">
        <v>1333497</v>
      </c>
      <c r="P28" s="13">
        <v>676</v>
      </c>
      <c r="Q28" s="13">
        <v>16732</v>
      </c>
      <c r="R28" s="13">
        <v>414535</v>
      </c>
      <c r="S28" s="13">
        <v>555738</v>
      </c>
      <c r="T28" s="13">
        <v>250168</v>
      </c>
      <c r="U28" s="13">
        <v>199447</v>
      </c>
      <c r="V28" s="13">
        <v>8</v>
      </c>
      <c r="W28" s="131"/>
      <c r="X28" s="131"/>
      <c r="Y28" s="131"/>
      <c r="Z28" s="13">
        <v>228</v>
      </c>
    </row>
    <row r="29" spans="1:26" s="39" customFormat="1" ht="26" x14ac:dyDescent="0.25">
      <c r="A29" s="37" t="s">
        <v>51</v>
      </c>
      <c r="B29" s="37" t="s">
        <v>92</v>
      </c>
      <c r="C29" s="38" t="s">
        <v>93</v>
      </c>
      <c r="D29" s="40">
        <f>SUM(D27:D28)</f>
        <v>467.14400000000001</v>
      </c>
      <c r="E29" s="40">
        <f t="shared" ref="E29" si="111">SUM(E27:E28)</f>
        <v>214</v>
      </c>
      <c r="F29" s="40">
        <f t="shared" ref="F29" si="112">SUM(F27:F28)</f>
        <v>33929</v>
      </c>
      <c r="G29" s="40">
        <f t="shared" ref="G29" si="113">SUM(G27:G28)</f>
        <v>28870</v>
      </c>
      <c r="H29" s="40">
        <f t="shared" ref="H29" si="114">SUM(H27:H28)</f>
        <v>843</v>
      </c>
      <c r="I29" s="40">
        <f t="shared" ref="I29" si="115">SUM(I27:I28)</f>
        <v>311</v>
      </c>
      <c r="J29" s="40">
        <f t="shared" ref="J29" si="116">SUM(J27:J28)</f>
        <v>221.31</v>
      </c>
      <c r="K29" s="40">
        <f t="shared" ref="K29" si="117">SUM(K27:K28)</f>
        <v>230833</v>
      </c>
      <c r="L29" s="40">
        <f t="shared" ref="L29" si="118">SUM(L27:L28)</f>
        <v>50334</v>
      </c>
      <c r="M29" s="40">
        <f t="shared" ref="M29" si="119">SUM(M27:M28)</f>
        <v>54534</v>
      </c>
      <c r="N29" s="40">
        <f t="shared" ref="N29" si="120">SUM(N27:N28)</f>
        <v>3371267</v>
      </c>
      <c r="O29" s="40">
        <f t="shared" ref="O29" si="121">SUM(O27:O28)</f>
        <v>2318755</v>
      </c>
      <c r="P29" s="40">
        <f t="shared" ref="P29" si="122">SUM(P27:P28)</f>
        <v>3073</v>
      </c>
      <c r="Q29" s="40">
        <f t="shared" ref="Q29" si="123">SUM(Q27:Q28)</f>
        <v>63477</v>
      </c>
      <c r="R29" s="40">
        <f t="shared" ref="R29" si="124">SUM(R27:R28)</f>
        <v>794578</v>
      </c>
      <c r="S29" s="40">
        <f t="shared" ref="S29" si="125">SUM(S27:S28)</f>
        <v>2364299</v>
      </c>
      <c r="T29" s="40">
        <f t="shared" ref="T29" si="126">SUM(T27:T28)</f>
        <v>1025923</v>
      </c>
      <c r="U29" s="40">
        <f t="shared" ref="U29" si="127">SUM(U27:U28)</f>
        <v>725447</v>
      </c>
      <c r="V29" s="40">
        <f t="shared" ref="V29" si="128">SUM(V27:V28)</f>
        <v>11208</v>
      </c>
      <c r="W29" s="40">
        <f t="shared" ref="W29" si="129">SUM(W27:W28)</f>
        <v>115289</v>
      </c>
      <c r="X29" s="40">
        <f t="shared" ref="X29" si="130">SUM(X27:X28)</f>
        <v>193897</v>
      </c>
      <c r="Y29" s="40">
        <f t="shared" ref="Y29" si="131">SUM(Y27:Y28)</f>
        <v>144371</v>
      </c>
      <c r="Z29" s="40">
        <f t="shared" ref="Z29" si="132">SUM(Z27:Z28)</f>
        <v>2887</v>
      </c>
    </row>
    <row r="30" spans="1:26" s="36" customFormat="1" ht="26" x14ac:dyDescent="0.25">
      <c r="A30" s="37" t="s">
        <v>52</v>
      </c>
      <c r="B30" s="37" t="s">
        <v>89</v>
      </c>
      <c r="C30" s="38" t="s">
        <v>69</v>
      </c>
      <c r="D30" s="128">
        <v>527.98900000000003</v>
      </c>
      <c r="E30" s="128">
        <v>99</v>
      </c>
      <c r="F30" s="128">
        <v>19316</v>
      </c>
      <c r="G30" s="128">
        <v>22242</v>
      </c>
      <c r="H30" s="128">
        <v>497</v>
      </c>
      <c r="I30" s="128">
        <v>241</v>
      </c>
      <c r="J30" s="129">
        <v>224.67000000000002</v>
      </c>
      <c r="K30" s="128">
        <v>137691</v>
      </c>
      <c r="L30" s="128">
        <v>52723</v>
      </c>
      <c r="M30" s="128">
        <v>47705</v>
      </c>
      <c r="N30" s="128">
        <v>1751606</v>
      </c>
      <c r="O30" s="128">
        <v>1247511</v>
      </c>
      <c r="P30" s="128">
        <v>3075</v>
      </c>
      <c r="Q30" s="128">
        <v>52361</v>
      </c>
      <c r="R30" s="128">
        <v>676626</v>
      </c>
      <c r="S30" s="128">
        <v>744086</v>
      </c>
      <c r="T30" s="128">
        <v>946165</v>
      </c>
      <c r="U30" s="128">
        <v>1691391</v>
      </c>
      <c r="V30" s="128">
        <v>19016</v>
      </c>
      <c r="W30" s="128">
        <v>246725</v>
      </c>
      <c r="X30" s="128">
        <v>329593</v>
      </c>
      <c r="Y30" s="128">
        <v>471168</v>
      </c>
      <c r="Z30" s="128">
        <v>4938</v>
      </c>
    </row>
    <row r="31" spans="1:26" s="39" customFormat="1" ht="52" x14ac:dyDescent="0.25">
      <c r="A31" s="37" t="s">
        <v>52</v>
      </c>
      <c r="B31" s="37" t="s">
        <v>90</v>
      </c>
      <c r="C31" s="38" t="s">
        <v>91</v>
      </c>
      <c r="D31" s="13"/>
      <c r="E31" s="13">
        <v>22</v>
      </c>
      <c r="F31" s="13">
        <v>17378</v>
      </c>
      <c r="G31" s="13">
        <v>4650</v>
      </c>
      <c r="H31" s="13">
        <v>257</v>
      </c>
      <c r="I31" s="13">
        <v>188</v>
      </c>
      <c r="J31" s="15">
        <v>169.06</v>
      </c>
      <c r="K31" s="13">
        <v>68118</v>
      </c>
      <c r="L31" s="13">
        <v>57477</v>
      </c>
      <c r="M31" s="13">
        <v>55912</v>
      </c>
      <c r="N31" s="13">
        <v>7254664</v>
      </c>
      <c r="O31" s="13">
        <v>4389910</v>
      </c>
      <c r="P31" s="13">
        <v>5397</v>
      </c>
      <c r="Q31" s="13">
        <v>26609</v>
      </c>
      <c r="R31" s="13">
        <v>812955</v>
      </c>
      <c r="S31" s="13">
        <v>3465621</v>
      </c>
      <c r="T31" s="13">
        <v>406461</v>
      </c>
      <c r="U31" s="13">
        <v>187578</v>
      </c>
      <c r="V31" s="13">
        <v>35</v>
      </c>
      <c r="W31" s="131"/>
      <c r="X31" s="131"/>
      <c r="Y31" s="131"/>
      <c r="Z31" s="13">
        <v>1410</v>
      </c>
    </row>
    <row r="32" spans="1:26" s="39" customFormat="1" ht="26" x14ac:dyDescent="0.25">
      <c r="A32" s="37" t="s">
        <v>52</v>
      </c>
      <c r="B32" s="37" t="s">
        <v>92</v>
      </c>
      <c r="C32" s="38" t="s">
        <v>93</v>
      </c>
      <c r="D32" s="40">
        <f>SUM(D30:D31)</f>
        <v>527.98900000000003</v>
      </c>
      <c r="E32" s="40">
        <f t="shared" ref="E32" si="133">SUM(E30:E31)</f>
        <v>121</v>
      </c>
      <c r="F32" s="40">
        <f t="shared" ref="F32" si="134">SUM(F30:F31)</f>
        <v>36694</v>
      </c>
      <c r="G32" s="40">
        <f t="shared" ref="G32" si="135">SUM(G30:G31)</f>
        <v>26892</v>
      </c>
      <c r="H32" s="40">
        <f t="shared" ref="H32" si="136">SUM(H30:H31)</f>
        <v>754</v>
      </c>
      <c r="I32" s="40">
        <f t="shared" ref="I32" si="137">SUM(I30:I31)</f>
        <v>429</v>
      </c>
      <c r="J32" s="40">
        <f t="shared" ref="J32" si="138">SUM(J30:J31)</f>
        <v>393.73</v>
      </c>
      <c r="K32" s="40">
        <f t="shared" ref="K32" si="139">SUM(K30:K31)</f>
        <v>205809</v>
      </c>
      <c r="L32" s="40">
        <f t="shared" ref="L32" si="140">SUM(L30:L31)</f>
        <v>110200</v>
      </c>
      <c r="M32" s="40">
        <f t="shared" ref="M32" si="141">SUM(M30:M31)</f>
        <v>103617</v>
      </c>
      <c r="N32" s="40">
        <f t="shared" ref="N32" si="142">SUM(N30:N31)</f>
        <v>9006270</v>
      </c>
      <c r="O32" s="40">
        <f t="shared" ref="O32" si="143">SUM(O30:O31)</f>
        <v>5637421</v>
      </c>
      <c r="P32" s="40">
        <f t="shared" ref="P32" si="144">SUM(P30:P31)</f>
        <v>8472</v>
      </c>
      <c r="Q32" s="40">
        <f t="shared" ref="Q32" si="145">SUM(Q30:Q31)</f>
        <v>78970</v>
      </c>
      <c r="R32" s="40">
        <f t="shared" ref="R32" si="146">SUM(R30:R31)</f>
        <v>1489581</v>
      </c>
      <c r="S32" s="40">
        <f t="shared" ref="S32" si="147">SUM(S30:S31)</f>
        <v>4209707</v>
      </c>
      <c r="T32" s="40">
        <f t="shared" ref="T32" si="148">SUM(T30:T31)</f>
        <v>1352626</v>
      </c>
      <c r="U32" s="40">
        <f t="shared" ref="U32" si="149">SUM(U30:U31)</f>
        <v>1878969</v>
      </c>
      <c r="V32" s="40">
        <f t="shared" ref="V32" si="150">SUM(V30:V31)</f>
        <v>19051</v>
      </c>
      <c r="W32" s="40">
        <f t="shared" ref="W32" si="151">SUM(W30:W31)</f>
        <v>246725</v>
      </c>
      <c r="X32" s="40">
        <f t="shared" ref="X32" si="152">SUM(X30:X31)</f>
        <v>329593</v>
      </c>
      <c r="Y32" s="40">
        <f t="shared" ref="Y32" si="153">SUM(Y30:Y31)</f>
        <v>471168</v>
      </c>
      <c r="Z32" s="40">
        <f t="shared" ref="Z32" si="154">SUM(Z30:Z31)</f>
        <v>6348</v>
      </c>
    </row>
    <row r="33" spans="1:26" s="36" customFormat="1" ht="26" x14ac:dyDescent="0.25">
      <c r="A33" s="37" t="s">
        <v>53</v>
      </c>
      <c r="B33" s="37" t="s">
        <v>89</v>
      </c>
      <c r="C33" s="38" t="s">
        <v>69</v>
      </c>
      <c r="D33" s="128">
        <v>294.60899999999998</v>
      </c>
      <c r="E33" s="128">
        <v>126</v>
      </c>
      <c r="F33" s="128">
        <v>16591</v>
      </c>
      <c r="G33" s="128">
        <v>22970</v>
      </c>
      <c r="H33" s="128">
        <v>496</v>
      </c>
      <c r="I33" s="128">
        <v>205</v>
      </c>
      <c r="J33" s="129">
        <v>152.37</v>
      </c>
      <c r="K33" s="128">
        <v>76770</v>
      </c>
      <c r="L33" s="128">
        <v>29872</v>
      </c>
      <c r="M33" s="128">
        <v>115372</v>
      </c>
      <c r="N33" s="128">
        <v>1450769</v>
      </c>
      <c r="O33" s="128">
        <v>851143</v>
      </c>
      <c r="P33" s="128">
        <v>2589</v>
      </c>
      <c r="Q33" s="128">
        <v>50759</v>
      </c>
      <c r="R33" s="128">
        <v>425715</v>
      </c>
      <c r="S33" s="128">
        <v>1206577</v>
      </c>
      <c r="T33" s="128">
        <v>407416</v>
      </c>
      <c r="U33" s="128">
        <v>447483</v>
      </c>
      <c r="V33" s="128">
        <v>18062</v>
      </c>
      <c r="W33" s="128">
        <v>181930</v>
      </c>
      <c r="X33" s="128">
        <v>141507</v>
      </c>
      <c r="Y33" s="128">
        <v>219044</v>
      </c>
      <c r="Z33" s="128">
        <v>5488</v>
      </c>
    </row>
    <row r="34" spans="1:26" s="39" customFormat="1" ht="52" x14ac:dyDescent="0.25">
      <c r="A34" s="37" t="s">
        <v>53</v>
      </c>
      <c r="B34" s="37" t="s">
        <v>90</v>
      </c>
      <c r="C34" s="38" t="s">
        <v>91</v>
      </c>
      <c r="D34" s="13"/>
      <c r="E34" s="13">
        <v>10</v>
      </c>
      <c r="F34" s="13">
        <v>4822</v>
      </c>
      <c r="G34" s="13">
        <v>2255</v>
      </c>
      <c r="H34" s="13">
        <v>43</v>
      </c>
      <c r="I34" s="13">
        <v>37</v>
      </c>
      <c r="J34" s="15">
        <v>35.33</v>
      </c>
      <c r="K34" s="13">
        <v>13908</v>
      </c>
      <c r="L34" s="13">
        <v>8840</v>
      </c>
      <c r="M34" s="13">
        <v>7305</v>
      </c>
      <c r="N34" s="13">
        <v>720188</v>
      </c>
      <c r="O34" s="13">
        <v>693859</v>
      </c>
      <c r="P34" s="13">
        <v>571</v>
      </c>
      <c r="Q34" s="13">
        <v>12298</v>
      </c>
      <c r="R34" s="13">
        <v>29115</v>
      </c>
      <c r="S34" s="13">
        <v>126878</v>
      </c>
      <c r="T34" s="13">
        <v>10175</v>
      </c>
      <c r="U34" s="13">
        <v>13368</v>
      </c>
      <c r="V34" s="13">
        <v>13</v>
      </c>
      <c r="W34" s="131"/>
      <c r="X34" s="131"/>
      <c r="Y34" s="131"/>
      <c r="Z34" s="13">
        <v>1576</v>
      </c>
    </row>
    <row r="35" spans="1:26" s="39" customFormat="1" x14ac:dyDescent="0.25">
      <c r="A35" s="37" t="s">
        <v>53</v>
      </c>
      <c r="B35" s="37" t="s">
        <v>92</v>
      </c>
      <c r="C35" s="38" t="s">
        <v>93</v>
      </c>
      <c r="D35" s="40">
        <f>SUM(D33:D34)</f>
        <v>294.60899999999998</v>
      </c>
      <c r="E35" s="40">
        <f t="shared" ref="E35" si="155">SUM(E33:E34)</f>
        <v>136</v>
      </c>
      <c r="F35" s="40">
        <f t="shared" ref="F35" si="156">SUM(F33:F34)</f>
        <v>21413</v>
      </c>
      <c r="G35" s="40">
        <f t="shared" ref="G35" si="157">SUM(G33:G34)</f>
        <v>25225</v>
      </c>
      <c r="H35" s="40">
        <f t="shared" ref="H35" si="158">SUM(H33:H34)</f>
        <v>539</v>
      </c>
      <c r="I35" s="40">
        <f t="shared" ref="I35" si="159">SUM(I33:I34)</f>
        <v>242</v>
      </c>
      <c r="J35" s="40">
        <f t="shared" ref="J35" si="160">SUM(J33:J34)</f>
        <v>187.7</v>
      </c>
      <c r="K35" s="40">
        <f t="shared" ref="K35" si="161">SUM(K33:K34)</f>
        <v>90678</v>
      </c>
      <c r="L35" s="40">
        <f t="shared" ref="L35" si="162">SUM(L33:L34)</f>
        <v>38712</v>
      </c>
      <c r="M35" s="40">
        <f t="shared" ref="M35" si="163">SUM(M33:M34)</f>
        <v>122677</v>
      </c>
      <c r="N35" s="40">
        <f t="shared" ref="N35" si="164">SUM(N33:N34)</f>
        <v>2170957</v>
      </c>
      <c r="O35" s="40">
        <f t="shared" ref="O35" si="165">SUM(O33:O34)</f>
        <v>1545002</v>
      </c>
      <c r="P35" s="40">
        <f t="shared" ref="P35" si="166">SUM(P33:P34)</f>
        <v>3160</v>
      </c>
      <c r="Q35" s="40">
        <f t="shared" ref="Q35" si="167">SUM(Q33:Q34)</f>
        <v>63057</v>
      </c>
      <c r="R35" s="40">
        <f t="shared" ref="R35" si="168">SUM(R33:R34)</f>
        <v>454830</v>
      </c>
      <c r="S35" s="40">
        <f t="shared" ref="S35" si="169">SUM(S33:S34)</f>
        <v>1333455</v>
      </c>
      <c r="T35" s="40">
        <f t="shared" ref="T35" si="170">SUM(T33:T34)</f>
        <v>417591</v>
      </c>
      <c r="U35" s="40">
        <f t="shared" ref="U35" si="171">SUM(U33:U34)</f>
        <v>460851</v>
      </c>
      <c r="V35" s="40">
        <f t="shared" ref="V35" si="172">SUM(V33:V34)</f>
        <v>18075</v>
      </c>
      <c r="W35" s="40">
        <f t="shared" ref="W35" si="173">SUM(W33:W34)</f>
        <v>181930</v>
      </c>
      <c r="X35" s="40">
        <f t="shared" ref="X35" si="174">SUM(X33:X34)</f>
        <v>141507</v>
      </c>
      <c r="Y35" s="40">
        <f t="shared" ref="Y35" si="175">SUM(Y33:Y34)</f>
        <v>219044</v>
      </c>
      <c r="Z35" s="40">
        <f t="shared" ref="Z35" si="176">SUM(Z33:Z34)</f>
        <v>7064</v>
      </c>
    </row>
    <row r="36" spans="1:26" s="36" customFormat="1" ht="39" x14ac:dyDescent="0.25">
      <c r="A36" s="37" t="s">
        <v>54</v>
      </c>
      <c r="B36" s="37" t="s">
        <v>89</v>
      </c>
      <c r="C36" s="38" t="s">
        <v>69</v>
      </c>
      <c r="D36" s="128">
        <v>370.00700000000001</v>
      </c>
      <c r="E36" s="128">
        <v>88</v>
      </c>
      <c r="F36" s="128">
        <v>20961</v>
      </c>
      <c r="G36" s="128">
        <v>17166</v>
      </c>
      <c r="H36" s="128">
        <v>415</v>
      </c>
      <c r="I36" s="128">
        <v>196</v>
      </c>
      <c r="J36" s="129">
        <v>168</v>
      </c>
      <c r="K36" s="128">
        <v>79402</v>
      </c>
      <c r="L36" s="128">
        <v>45403</v>
      </c>
      <c r="M36" s="128">
        <v>42207</v>
      </c>
      <c r="N36" s="128">
        <v>2043458</v>
      </c>
      <c r="O36" s="128">
        <v>1669607</v>
      </c>
      <c r="P36" s="128">
        <v>3322</v>
      </c>
      <c r="Q36" s="128">
        <v>50102</v>
      </c>
      <c r="R36" s="128">
        <v>691732</v>
      </c>
      <c r="S36" s="128">
        <v>1176644</v>
      </c>
      <c r="T36" s="128">
        <v>799112</v>
      </c>
      <c r="U36" s="128">
        <v>1444880</v>
      </c>
      <c r="V36" s="128">
        <v>15102</v>
      </c>
      <c r="W36" s="128">
        <v>230786</v>
      </c>
      <c r="X36" s="128">
        <v>212988</v>
      </c>
      <c r="Y36" s="128">
        <v>580131</v>
      </c>
      <c r="Z36" s="128">
        <v>6631</v>
      </c>
    </row>
    <row r="37" spans="1:26" s="39" customFormat="1" ht="52" x14ac:dyDescent="0.25">
      <c r="A37" s="37" t="s">
        <v>54</v>
      </c>
      <c r="B37" s="37" t="s">
        <v>90</v>
      </c>
      <c r="C37" s="38" t="s">
        <v>91</v>
      </c>
      <c r="D37" s="13"/>
      <c r="E37" s="13">
        <v>16</v>
      </c>
      <c r="F37" s="13">
        <v>2686</v>
      </c>
      <c r="G37" s="13">
        <v>3457</v>
      </c>
      <c r="H37" s="13">
        <v>37</v>
      </c>
      <c r="I37" s="13">
        <v>24</v>
      </c>
      <c r="J37" s="15">
        <v>15.26</v>
      </c>
      <c r="K37" s="13">
        <v>4500</v>
      </c>
      <c r="L37" s="13">
        <v>4050</v>
      </c>
      <c r="M37" s="13">
        <v>2471</v>
      </c>
      <c r="N37" s="13">
        <v>417384</v>
      </c>
      <c r="O37" s="13">
        <v>387913</v>
      </c>
      <c r="P37" s="13">
        <v>163</v>
      </c>
      <c r="Q37" s="13">
        <v>4750</v>
      </c>
      <c r="R37" s="13">
        <v>18626</v>
      </c>
      <c r="S37" s="13">
        <v>81545</v>
      </c>
      <c r="T37" s="13">
        <v>21114</v>
      </c>
      <c r="U37" s="13">
        <v>14666</v>
      </c>
      <c r="V37" s="13">
        <v>25</v>
      </c>
      <c r="W37" s="131"/>
      <c r="X37" s="131"/>
      <c r="Y37" s="131"/>
      <c r="Z37" s="13">
        <v>399</v>
      </c>
    </row>
    <row r="38" spans="1:26" s="39" customFormat="1" ht="39" x14ac:dyDescent="0.25">
      <c r="A38" s="37" t="s">
        <v>54</v>
      </c>
      <c r="B38" s="37" t="s">
        <v>92</v>
      </c>
      <c r="C38" s="38" t="s">
        <v>93</v>
      </c>
      <c r="D38" s="40">
        <f>SUM(D36:D37)</f>
        <v>370.00700000000001</v>
      </c>
      <c r="E38" s="40">
        <f t="shared" ref="E38" si="177">SUM(E36:E37)</f>
        <v>104</v>
      </c>
      <c r="F38" s="40">
        <f t="shared" ref="F38" si="178">SUM(F36:F37)</f>
        <v>23647</v>
      </c>
      <c r="G38" s="40">
        <f t="shared" ref="G38" si="179">SUM(G36:G37)</f>
        <v>20623</v>
      </c>
      <c r="H38" s="40">
        <f t="shared" ref="H38" si="180">SUM(H36:H37)</f>
        <v>452</v>
      </c>
      <c r="I38" s="40">
        <f t="shared" ref="I38" si="181">SUM(I36:I37)</f>
        <v>220</v>
      </c>
      <c r="J38" s="40">
        <f t="shared" ref="J38" si="182">SUM(J36:J37)</f>
        <v>183.26</v>
      </c>
      <c r="K38" s="40">
        <f t="shared" ref="K38" si="183">SUM(K36:K37)</f>
        <v>83902</v>
      </c>
      <c r="L38" s="40">
        <f t="shared" ref="L38" si="184">SUM(L36:L37)</f>
        <v>49453</v>
      </c>
      <c r="M38" s="40">
        <f t="shared" ref="M38" si="185">SUM(M36:M37)</f>
        <v>44678</v>
      </c>
      <c r="N38" s="40">
        <f t="shared" ref="N38" si="186">SUM(N36:N37)</f>
        <v>2460842</v>
      </c>
      <c r="O38" s="40">
        <f t="shared" ref="O38" si="187">SUM(O36:O37)</f>
        <v>2057520</v>
      </c>
      <c r="P38" s="40">
        <f t="shared" ref="P38" si="188">SUM(P36:P37)</f>
        <v>3485</v>
      </c>
      <c r="Q38" s="40">
        <f t="shared" ref="Q38" si="189">SUM(Q36:Q37)</f>
        <v>54852</v>
      </c>
      <c r="R38" s="40">
        <f t="shared" ref="R38" si="190">SUM(R36:R37)</f>
        <v>710358</v>
      </c>
      <c r="S38" s="40">
        <f t="shared" ref="S38" si="191">SUM(S36:S37)</f>
        <v>1258189</v>
      </c>
      <c r="T38" s="40">
        <f t="shared" ref="T38" si="192">SUM(T36:T37)</f>
        <v>820226</v>
      </c>
      <c r="U38" s="40">
        <f t="shared" ref="U38" si="193">SUM(U36:U37)</f>
        <v>1459546</v>
      </c>
      <c r="V38" s="40">
        <f t="shared" ref="V38" si="194">SUM(V36:V37)</f>
        <v>15127</v>
      </c>
      <c r="W38" s="40">
        <f t="shared" ref="W38" si="195">SUM(W36:W37)</f>
        <v>230786</v>
      </c>
      <c r="X38" s="40">
        <f t="shared" ref="X38" si="196">SUM(X36:X37)</f>
        <v>212988</v>
      </c>
      <c r="Y38" s="40">
        <f t="shared" ref="Y38" si="197">SUM(Y36:Y37)</f>
        <v>580131</v>
      </c>
      <c r="Z38" s="40">
        <f t="shared" ref="Z38" si="198">SUM(Z36:Z37)</f>
        <v>7030</v>
      </c>
    </row>
    <row r="39" spans="1:26" s="36" customFormat="1" ht="26" x14ac:dyDescent="0.25">
      <c r="A39" s="37" t="s">
        <v>55</v>
      </c>
      <c r="B39" s="37" t="s">
        <v>89</v>
      </c>
      <c r="C39" s="38" t="s">
        <v>69</v>
      </c>
      <c r="D39" s="128">
        <v>299.20699999999999</v>
      </c>
      <c r="E39" s="128">
        <v>81</v>
      </c>
      <c r="F39" s="128">
        <v>10792</v>
      </c>
      <c r="G39" s="128">
        <v>12707</v>
      </c>
      <c r="H39" s="128">
        <v>252</v>
      </c>
      <c r="I39" s="128">
        <v>156</v>
      </c>
      <c r="J39" s="129">
        <v>115.36</v>
      </c>
      <c r="K39" s="128">
        <v>69049</v>
      </c>
      <c r="L39" s="128">
        <v>24735</v>
      </c>
      <c r="M39" s="128">
        <v>32075</v>
      </c>
      <c r="N39" s="128">
        <v>1452134</v>
      </c>
      <c r="O39" s="128">
        <v>971075</v>
      </c>
      <c r="P39" s="128">
        <v>1944</v>
      </c>
      <c r="Q39" s="128">
        <v>30479</v>
      </c>
      <c r="R39" s="128">
        <v>226814</v>
      </c>
      <c r="S39" s="128">
        <v>381161</v>
      </c>
      <c r="T39" s="128">
        <v>413493</v>
      </c>
      <c r="U39" s="128">
        <v>398093</v>
      </c>
      <c r="V39" s="128">
        <v>11238</v>
      </c>
      <c r="W39" s="128">
        <v>72893</v>
      </c>
      <c r="X39" s="128">
        <v>113308</v>
      </c>
      <c r="Y39" s="128">
        <v>152895</v>
      </c>
      <c r="Z39" s="128">
        <v>2626</v>
      </c>
    </row>
    <row r="40" spans="1:26" s="39" customFormat="1" ht="52" x14ac:dyDescent="0.25">
      <c r="A40" s="37" t="s">
        <v>55</v>
      </c>
      <c r="B40" s="37" t="s">
        <v>90</v>
      </c>
      <c r="C40" s="38" t="s">
        <v>91</v>
      </c>
      <c r="D40" s="13"/>
      <c r="E40" s="13">
        <v>12</v>
      </c>
      <c r="F40" s="13">
        <v>3446</v>
      </c>
      <c r="G40" s="13">
        <v>2134</v>
      </c>
      <c r="H40" s="13">
        <v>19</v>
      </c>
      <c r="I40" s="13">
        <v>22</v>
      </c>
      <c r="J40" s="15">
        <v>15.58</v>
      </c>
      <c r="K40" s="13">
        <v>3590</v>
      </c>
      <c r="L40" s="13">
        <v>5308</v>
      </c>
      <c r="M40" s="13">
        <v>5080</v>
      </c>
      <c r="N40" s="13">
        <v>489071</v>
      </c>
      <c r="O40" s="13">
        <v>439004</v>
      </c>
      <c r="P40" s="13">
        <v>132</v>
      </c>
      <c r="Q40" s="13">
        <v>1956</v>
      </c>
      <c r="R40" s="13">
        <v>4808</v>
      </c>
      <c r="S40" s="13">
        <v>85124</v>
      </c>
      <c r="T40" s="13">
        <v>4798</v>
      </c>
      <c r="U40" s="13">
        <v>6204</v>
      </c>
      <c r="V40" s="13">
        <v>4</v>
      </c>
      <c r="W40" s="13">
        <v>7</v>
      </c>
      <c r="X40" s="13">
        <v>13</v>
      </c>
      <c r="Y40" s="13">
        <v>5</v>
      </c>
      <c r="Z40" s="13">
        <v>15</v>
      </c>
    </row>
    <row r="41" spans="1:26" s="39" customFormat="1" ht="26" x14ac:dyDescent="0.25">
      <c r="A41" s="37" t="s">
        <v>55</v>
      </c>
      <c r="B41" s="37" t="s">
        <v>92</v>
      </c>
      <c r="C41" s="38" t="s">
        <v>93</v>
      </c>
      <c r="D41" s="40">
        <f>SUM(D39:D40)</f>
        <v>299.20699999999999</v>
      </c>
      <c r="E41" s="40">
        <f t="shared" ref="E41" si="199">SUM(E39:E40)</f>
        <v>93</v>
      </c>
      <c r="F41" s="40">
        <f t="shared" ref="F41" si="200">SUM(F39:F40)</f>
        <v>14238</v>
      </c>
      <c r="G41" s="40">
        <f t="shared" ref="G41" si="201">SUM(G39:G40)</f>
        <v>14841</v>
      </c>
      <c r="H41" s="40">
        <f t="shared" ref="H41" si="202">SUM(H39:H40)</f>
        <v>271</v>
      </c>
      <c r="I41" s="40">
        <f t="shared" ref="I41" si="203">SUM(I39:I40)</f>
        <v>178</v>
      </c>
      <c r="J41" s="40">
        <f t="shared" ref="J41" si="204">SUM(J39:J40)</f>
        <v>130.94</v>
      </c>
      <c r="K41" s="40">
        <f t="shared" ref="K41" si="205">SUM(K39:K40)</f>
        <v>72639</v>
      </c>
      <c r="L41" s="40">
        <f t="shared" ref="L41" si="206">SUM(L39:L40)</f>
        <v>30043</v>
      </c>
      <c r="M41" s="40">
        <f t="shared" ref="M41" si="207">SUM(M39:M40)</f>
        <v>37155</v>
      </c>
      <c r="N41" s="40">
        <f t="shared" ref="N41" si="208">SUM(N39:N40)</f>
        <v>1941205</v>
      </c>
      <c r="O41" s="40">
        <f t="shared" ref="O41" si="209">SUM(O39:O40)</f>
        <v>1410079</v>
      </c>
      <c r="P41" s="40">
        <f t="shared" ref="P41" si="210">SUM(P39:P40)</f>
        <v>2076</v>
      </c>
      <c r="Q41" s="40">
        <f t="shared" ref="Q41" si="211">SUM(Q39:Q40)</f>
        <v>32435</v>
      </c>
      <c r="R41" s="40">
        <f t="shared" ref="R41" si="212">SUM(R39:R40)</f>
        <v>231622</v>
      </c>
      <c r="S41" s="40">
        <f t="shared" ref="S41" si="213">SUM(S39:S40)</f>
        <v>466285</v>
      </c>
      <c r="T41" s="40">
        <f t="shared" ref="T41" si="214">SUM(T39:T40)</f>
        <v>418291</v>
      </c>
      <c r="U41" s="40">
        <f t="shared" ref="U41" si="215">SUM(U39:U40)</f>
        <v>404297</v>
      </c>
      <c r="V41" s="40">
        <f t="shared" ref="V41" si="216">SUM(V39:V40)</f>
        <v>11242</v>
      </c>
      <c r="W41" s="40">
        <f t="shared" ref="W41" si="217">SUM(W39:W40)</f>
        <v>72900</v>
      </c>
      <c r="X41" s="40">
        <f t="shared" ref="X41" si="218">SUM(X39:X40)</f>
        <v>113321</v>
      </c>
      <c r="Y41" s="40">
        <f t="shared" ref="Y41" si="219">SUM(Y39:Y40)</f>
        <v>152900</v>
      </c>
      <c r="Z41" s="40">
        <f t="shared" ref="Z41" si="220">SUM(Z39:Z40)</f>
        <v>2641</v>
      </c>
    </row>
    <row r="42" spans="1:26" s="36" customFormat="1" ht="26" x14ac:dyDescent="0.25">
      <c r="A42" s="37" t="s">
        <v>56</v>
      </c>
      <c r="B42" s="37" t="s">
        <v>89</v>
      </c>
      <c r="C42" s="38" t="s">
        <v>69</v>
      </c>
      <c r="D42" s="128">
        <v>189.304</v>
      </c>
      <c r="E42" s="128">
        <v>137</v>
      </c>
      <c r="F42" s="128">
        <v>17182</v>
      </c>
      <c r="G42" s="128">
        <v>22609</v>
      </c>
      <c r="H42" s="128">
        <v>312</v>
      </c>
      <c r="I42" s="128">
        <v>141</v>
      </c>
      <c r="J42" s="129">
        <v>100.36</v>
      </c>
      <c r="K42" s="128">
        <v>80213</v>
      </c>
      <c r="L42" s="128">
        <v>123038</v>
      </c>
      <c r="M42" s="128">
        <v>114862</v>
      </c>
      <c r="N42" s="128">
        <v>4100546</v>
      </c>
      <c r="O42" s="128">
        <v>3822230</v>
      </c>
      <c r="P42" s="128">
        <v>5957</v>
      </c>
      <c r="Q42" s="128">
        <v>130027</v>
      </c>
      <c r="R42" s="128">
        <v>1343150</v>
      </c>
      <c r="S42" s="128">
        <v>2277441</v>
      </c>
      <c r="T42" s="128">
        <v>248094</v>
      </c>
      <c r="U42" s="128">
        <v>548023</v>
      </c>
      <c r="V42" s="128">
        <v>7854</v>
      </c>
      <c r="W42" s="128">
        <v>111241</v>
      </c>
      <c r="X42" s="128">
        <v>64958</v>
      </c>
      <c r="Y42" s="128">
        <v>169158</v>
      </c>
      <c r="Z42" s="128">
        <v>3109</v>
      </c>
    </row>
    <row r="43" spans="1:26" s="39" customFormat="1" ht="52" x14ac:dyDescent="0.25">
      <c r="A43" s="37" t="s">
        <v>56</v>
      </c>
      <c r="B43" s="37" t="s">
        <v>90</v>
      </c>
      <c r="C43" s="38" t="s">
        <v>91</v>
      </c>
      <c r="D43" s="13"/>
      <c r="E43" s="13">
        <v>9</v>
      </c>
      <c r="F43" s="13">
        <v>1191</v>
      </c>
      <c r="G43" s="13">
        <v>1712</v>
      </c>
      <c r="H43" s="13">
        <v>7</v>
      </c>
      <c r="I43" s="13">
        <v>6</v>
      </c>
      <c r="J43" s="15">
        <v>4.3</v>
      </c>
      <c r="K43" s="13">
        <v>5599</v>
      </c>
      <c r="L43" s="13">
        <v>543</v>
      </c>
      <c r="M43" s="13">
        <v>541</v>
      </c>
      <c r="N43" s="13">
        <v>106158</v>
      </c>
      <c r="O43" s="13">
        <v>93849</v>
      </c>
      <c r="P43" s="13">
        <v>137</v>
      </c>
      <c r="Q43" s="13">
        <v>1246</v>
      </c>
      <c r="R43" s="13">
        <v>4325</v>
      </c>
      <c r="S43" s="13">
        <v>5508</v>
      </c>
      <c r="T43" s="13">
        <v>4895</v>
      </c>
      <c r="U43" s="13">
        <v>4507</v>
      </c>
      <c r="V43" s="131"/>
      <c r="W43" s="131"/>
      <c r="X43" s="131"/>
      <c r="Y43" s="131"/>
      <c r="Z43" s="13">
        <v>27</v>
      </c>
    </row>
    <row r="44" spans="1:26" s="39" customFormat="1" ht="26" x14ac:dyDescent="0.25">
      <c r="A44" s="37" t="s">
        <v>56</v>
      </c>
      <c r="B44" s="37" t="s">
        <v>92</v>
      </c>
      <c r="C44" s="38" t="s">
        <v>93</v>
      </c>
      <c r="D44" s="40">
        <f>SUM(D42:D43)</f>
        <v>189.304</v>
      </c>
      <c r="E44" s="40">
        <f t="shared" ref="E44" si="221">SUM(E42:E43)</f>
        <v>146</v>
      </c>
      <c r="F44" s="40">
        <f t="shared" ref="F44" si="222">SUM(F42:F43)</f>
        <v>18373</v>
      </c>
      <c r="G44" s="40">
        <f t="shared" ref="G44" si="223">SUM(G42:G43)</f>
        <v>24321</v>
      </c>
      <c r="H44" s="40">
        <f t="shared" ref="H44" si="224">SUM(H42:H43)</f>
        <v>319</v>
      </c>
      <c r="I44" s="40">
        <f t="shared" ref="I44" si="225">SUM(I42:I43)</f>
        <v>147</v>
      </c>
      <c r="J44" s="40">
        <f t="shared" ref="J44" si="226">SUM(J42:J43)</f>
        <v>104.66</v>
      </c>
      <c r="K44" s="40">
        <f t="shared" ref="K44" si="227">SUM(K42:K43)</f>
        <v>85812</v>
      </c>
      <c r="L44" s="40">
        <f t="shared" ref="L44" si="228">SUM(L42:L43)</f>
        <v>123581</v>
      </c>
      <c r="M44" s="40">
        <f t="shared" ref="M44" si="229">SUM(M42:M43)</f>
        <v>115403</v>
      </c>
      <c r="N44" s="40">
        <f t="shared" ref="N44" si="230">SUM(N42:N43)</f>
        <v>4206704</v>
      </c>
      <c r="O44" s="40">
        <f t="shared" ref="O44" si="231">SUM(O42:O43)</f>
        <v>3916079</v>
      </c>
      <c r="P44" s="40">
        <f t="shared" ref="P44" si="232">SUM(P42:P43)</f>
        <v>6094</v>
      </c>
      <c r="Q44" s="40">
        <f t="shared" ref="Q44" si="233">SUM(Q42:Q43)</f>
        <v>131273</v>
      </c>
      <c r="R44" s="40">
        <f t="shared" ref="R44" si="234">SUM(R42:R43)</f>
        <v>1347475</v>
      </c>
      <c r="S44" s="40">
        <f t="shared" ref="S44" si="235">SUM(S42:S43)</f>
        <v>2282949</v>
      </c>
      <c r="T44" s="40">
        <f t="shared" ref="T44" si="236">SUM(T42:T43)</f>
        <v>252989</v>
      </c>
      <c r="U44" s="40">
        <f t="shared" ref="U44" si="237">SUM(U42:U43)</f>
        <v>552530</v>
      </c>
      <c r="V44" s="40">
        <f t="shared" ref="V44" si="238">SUM(V42:V43)</f>
        <v>7854</v>
      </c>
      <c r="W44" s="40">
        <f t="shared" ref="W44" si="239">SUM(W42:W43)</f>
        <v>111241</v>
      </c>
      <c r="X44" s="40">
        <f t="shared" ref="X44" si="240">SUM(X42:X43)</f>
        <v>64958</v>
      </c>
      <c r="Y44" s="40">
        <f t="shared" ref="Y44" si="241">SUM(Y42:Y43)</f>
        <v>169158</v>
      </c>
      <c r="Z44" s="40">
        <f t="shared" ref="Z44" si="242">SUM(Z42:Z43)</f>
        <v>3136</v>
      </c>
    </row>
    <row r="45" spans="1:26" s="36" customFormat="1" ht="26" x14ac:dyDescent="0.25">
      <c r="A45" s="37" t="s">
        <v>57</v>
      </c>
      <c r="B45" s="37" t="s">
        <v>89</v>
      </c>
      <c r="C45" s="38" t="s">
        <v>69</v>
      </c>
      <c r="D45" s="128">
        <v>1278.874</v>
      </c>
      <c r="E45" s="128">
        <v>190</v>
      </c>
      <c r="F45" s="128">
        <v>38628</v>
      </c>
      <c r="G45" s="128">
        <v>37126</v>
      </c>
      <c r="H45" s="128">
        <v>507</v>
      </c>
      <c r="I45" s="128">
        <v>439</v>
      </c>
      <c r="J45" s="129">
        <v>392.86</v>
      </c>
      <c r="K45" s="128">
        <v>257758</v>
      </c>
      <c r="L45" s="128">
        <v>136020</v>
      </c>
      <c r="M45" s="128">
        <v>120450</v>
      </c>
      <c r="N45" s="128">
        <v>4034270</v>
      </c>
      <c r="O45" s="128">
        <v>3166580</v>
      </c>
      <c r="P45" s="128">
        <v>7014</v>
      </c>
      <c r="Q45" s="128">
        <v>135946</v>
      </c>
      <c r="R45" s="128">
        <v>1237782</v>
      </c>
      <c r="S45" s="128">
        <v>2133275</v>
      </c>
      <c r="T45" s="128">
        <v>2468193</v>
      </c>
      <c r="U45" s="128">
        <v>2775742</v>
      </c>
      <c r="V45" s="128">
        <v>51566</v>
      </c>
      <c r="W45" s="128">
        <v>408227</v>
      </c>
      <c r="X45" s="128">
        <v>802582</v>
      </c>
      <c r="Y45" s="128">
        <v>989843</v>
      </c>
      <c r="Z45" s="128">
        <v>7220</v>
      </c>
    </row>
    <row r="46" spans="1:26" s="39" customFormat="1" ht="52" x14ac:dyDescent="0.25">
      <c r="A46" s="37" t="s">
        <v>57</v>
      </c>
      <c r="B46" s="37" t="s">
        <v>90</v>
      </c>
      <c r="C46" s="38" t="s">
        <v>91</v>
      </c>
      <c r="D46" s="13"/>
      <c r="E46" s="13">
        <v>20</v>
      </c>
      <c r="F46" s="13">
        <v>6032</v>
      </c>
      <c r="G46" s="13">
        <v>4242</v>
      </c>
      <c r="H46" s="13">
        <v>57</v>
      </c>
      <c r="I46" s="13">
        <v>50</v>
      </c>
      <c r="J46" s="15">
        <v>45.02</v>
      </c>
      <c r="K46" s="13">
        <v>21690</v>
      </c>
      <c r="L46" s="13">
        <v>55282</v>
      </c>
      <c r="M46" s="13">
        <v>9091</v>
      </c>
      <c r="N46" s="13">
        <v>1309132</v>
      </c>
      <c r="O46" s="13">
        <v>1071481</v>
      </c>
      <c r="P46" s="13">
        <v>551</v>
      </c>
      <c r="Q46" s="13">
        <v>22325</v>
      </c>
      <c r="R46" s="13">
        <v>83251</v>
      </c>
      <c r="S46" s="13">
        <v>423263</v>
      </c>
      <c r="T46" s="13">
        <v>87645</v>
      </c>
      <c r="U46" s="13">
        <v>133027</v>
      </c>
      <c r="V46" s="13">
        <v>5</v>
      </c>
      <c r="W46" s="131"/>
      <c r="X46" s="131"/>
      <c r="Y46" s="131"/>
      <c r="Z46" s="13">
        <v>425</v>
      </c>
    </row>
    <row r="47" spans="1:26" s="39" customFormat="1" x14ac:dyDescent="0.25">
      <c r="A47" s="37" t="s">
        <v>57</v>
      </c>
      <c r="B47" s="37" t="s">
        <v>92</v>
      </c>
      <c r="C47" s="38" t="s">
        <v>93</v>
      </c>
      <c r="D47" s="40">
        <f>SUM(D45:D46)</f>
        <v>1278.874</v>
      </c>
      <c r="E47" s="40">
        <f t="shared" ref="E47" si="243">SUM(E45:E46)</f>
        <v>210</v>
      </c>
      <c r="F47" s="40">
        <f t="shared" ref="F47" si="244">SUM(F45:F46)</f>
        <v>44660</v>
      </c>
      <c r="G47" s="40">
        <f t="shared" ref="G47" si="245">SUM(G45:G46)</f>
        <v>41368</v>
      </c>
      <c r="H47" s="40">
        <f t="shared" ref="H47" si="246">SUM(H45:H46)</f>
        <v>564</v>
      </c>
      <c r="I47" s="40">
        <f t="shared" ref="I47" si="247">SUM(I45:I46)</f>
        <v>489</v>
      </c>
      <c r="J47" s="40">
        <f t="shared" ref="J47" si="248">SUM(J45:J46)</f>
        <v>437.88</v>
      </c>
      <c r="K47" s="40">
        <f t="shared" ref="K47" si="249">SUM(K45:K46)</f>
        <v>279448</v>
      </c>
      <c r="L47" s="40">
        <f t="shared" ref="L47" si="250">SUM(L45:L46)</f>
        <v>191302</v>
      </c>
      <c r="M47" s="40">
        <f t="shared" ref="M47" si="251">SUM(M45:M46)</f>
        <v>129541</v>
      </c>
      <c r="N47" s="40">
        <f t="shared" ref="N47" si="252">SUM(N45:N46)</f>
        <v>5343402</v>
      </c>
      <c r="O47" s="40">
        <f t="shared" ref="O47" si="253">SUM(O45:O46)</f>
        <v>4238061</v>
      </c>
      <c r="P47" s="40">
        <f t="shared" ref="P47" si="254">SUM(P45:P46)</f>
        <v>7565</v>
      </c>
      <c r="Q47" s="40">
        <f t="shared" ref="Q47" si="255">SUM(Q45:Q46)</f>
        <v>158271</v>
      </c>
      <c r="R47" s="40">
        <f t="shared" ref="R47" si="256">SUM(R45:R46)</f>
        <v>1321033</v>
      </c>
      <c r="S47" s="40">
        <f t="shared" ref="S47" si="257">SUM(S45:S46)</f>
        <v>2556538</v>
      </c>
      <c r="T47" s="40">
        <f t="shared" ref="T47" si="258">SUM(T45:T46)</f>
        <v>2555838</v>
      </c>
      <c r="U47" s="40">
        <f t="shared" ref="U47" si="259">SUM(U45:U46)</f>
        <v>2908769</v>
      </c>
      <c r="V47" s="40">
        <f t="shared" ref="V47" si="260">SUM(V45:V46)</f>
        <v>51571</v>
      </c>
      <c r="W47" s="40">
        <f t="shared" ref="W47" si="261">SUM(W45:W46)</f>
        <v>408227</v>
      </c>
      <c r="X47" s="40">
        <f t="shared" ref="X47" si="262">SUM(X45:X46)</f>
        <v>802582</v>
      </c>
      <c r="Y47" s="40">
        <f t="shared" ref="Y47" si="263">SUM(Y45:Y46)</f>
        <v>989843</v>
      </c>
      <c r="Z47" s="40">
        <f t="shared" ref="Z47" si="264">SUM(Z45:Z46)</f>
        <v>7645</v>
      </c>
    </row>
    <row r="48" spans="1:26" s="36" customFormat="1" ht="26" x14ac:dyDescent="0.25">
      <c r="A48" s="37" t="s">
        <v>58</v>
      </c>
      <c r="B48" s="37" t="s">
        <v>89</v>
      </c>
      <c r="C48" s="38" t="s">
        <v>69</v>
      </c>
      <c r="D48" s="128">
        <v>301.42899999999997</v>
      </c>
      <c r="E48" s="128">
        <v>250</v>
      </c>
      <c r="F48" s="128">
        <v>22835</v>
      </c>
      <c r="G48" s="128">
        <v>36354</v>
      </c>
      <c r="H48" s="128">
        <v>823</v>
      </c>
      <c r="I48" s="128">
        <v>333</v>
      </c>
      <c r="J48" s="129">
        <v>174.60000000000002</v>
      </c>
      <c r="K48" s="128">
        <v>157291</v>
      </c>
      <c r="L48" s="128">
        <v>47645</v>
      </c>
      <c r="M48" s="128">
        <v>39996</v>
      </c>
      <c r="N48" s="128">
        <v>1984896</v>
      </c>
      <c r="O48" s="128">
        <v>1017909</v>
      </c>
      <c r="P48" s="128">
        <v>1801</v>
      </c>
      <c r="Q48" s="128">
        <v>44546</v>
      </c>
      <c r="R48" s="128">
        <v>489193</v>
      </c>
      <c r="S48" s="128">
        <v>946624</v>
      </c>
      <c r="T48" s="128">
        <v>614227</v>
      </c>
      <c r="U48" s="128">
        <v>355821</v>
      </c>
      <c r="V48" s="128">
        <v>12125</v>
      </c>
      <c r="W48" s="128">
        <v>184939</v>
      </c>
      <c r="X48" s="128">
        <v>172258</v>
      </c>
      <c r="Y48" s="128">
        <v>139168</v>
      </c>
      <c r="Z48" s="128">
        <v>3584</v>
      </c>
    </row>
    <row r="49" spans="1:26" s="39" customFormat="1" ht="52" x14ac:dyDescent="0.25">
      <c r="A49" s="37" t="s">
        <v>58</v>
      </c>
      <c r="B49" s="37" t="s">
        <v>90</v>
      </c>
      <c r="C49" s="38" t="s">
        <v>91</v>
      </c>
      <c r="D49" s="13"/>
      <c r="E49" s="13">
        <v>12</v>
      </c>
      <c r="F49" s="13">
        <v>3686</v>
      </c>
      <c r="G49" s="13">
        <v>1816</v>
      </c>
      <c r="H49" s="13">
        <v>78</v>
      </c>
      <c r="I49" s="13">
        <v>25</v>
      </c>
      <c r="J49" s="15">
        <v>24</v>
      </c>
      <c r="K49" s="13">
        <v>7994</v>
      </c>
      <c r="L49" s="13">
        <v>6365</v>
      </c>
      <c r="M49" s="13">
        <v>5402</v>
      </c>
      <c r="N49" s="13">
        <v>399922</v>
      </c>
      <c r="O49" s="13">
        <v>337414</v>
      </c>
      <c r="P49" s="13">
        <v>249</v>
      </c>
      <c r="Q49" s="13">
        <v>6525</v>
      </c>
      <c r="R49" s="13">
        <v>41755</v>
      </c>
      <c r="S49" s="13">
        <v>1161804</v>
      </c>
      <c r="T49" s="13">
        <v>26968</v>
      </c>
      <c r="U49" s="13">
        <v>40768</v>
      </c>
      <c r="V49" s="13">
        <v>94</v>
      </c>
      <c r="W49" s="13">
        <v>145</v>
      </c>
      <c r="X49" s="13">
        <v>230</v>
      </c>
      <c r="Y49" s="13">
        <v>135</v>
      </c>
      <c r="Z49" s="13">
        <v>241</v>
      </c>
    </row>
    <row r="50" spans="1:26" s="39" customFormat="1" ht="26" x14ac:dyDescent="0.25">
      <c r="A50" s="37" t="s">
        <v>58</v>
      </c>
      <c r="B50" s="37" t="s">
        <v>92</v>
      </c>
      <c r="C50" s="38" t="s">
        <v>93</v>
      </c>
      <c r="D50" s="40">
        <f>SUM(D48:D49)</f>
        <v>301.42899999999997</v>
      </c>
      <c r="E50" s="40">
        <f t="shared" ref="E50" si="265">SUM(E48:E49)</f>
        <v>262</v>
      </c>
      <c r="F50" s="40">
        <f t="shared" ref="F50" si="266">SUM(F48:F49)</f>
        <v>26521</v>
      </c>
      <c r="G50" s="40">
        <f t="shared" ref="G50" si="267">SUM(G48:G49)</f>
        <v>38170</v>
      </c>
      <c r="H50" s="40">
        <f t="shared" ref="H50" si="268">SUM(H48:H49)</f>
        <v>901</v>
      </c>
      <c r="I50" s="40">
        <f t="shared" ref="I50" si="269">SUM(I48:I49)</f>
        <v>358</v>
      </c>
      <c r="J50" s="40">
        <f t="shared" ref="J50" si="270">SUM(J48:J49)</f>
        <v>198.60000000000002</v>
      </c>
      <c r="K50" s="40">
        <f t="shared" ref="K50" si="271">SUM(K48:K49)</f>
        <v>165285</v>
      </c>
      <c r="L50" s="40">
        <f t="shared" ref="L50" si="272">SUM(L48:L49)</f>
        <v>54010</v>
      </c>
      <c r="M50" s="40">
        <f t="shared" ref="M50" si="273">SUM(M48:M49)</f>
        <v>45398</v>
      </c>
      <c r="N50" s="40">
        <f t="shared" ref="N50" si="274">SUM(N48:N49)</f>
        <v>2384818</v>
      </c>
      <c r="O50" s="40">
        <f t="shared" ref="O50" si="275">SUM(O48:O49)</f>
        <v>1355323</v>
      </c>
      <c r="P50" s="40">
        <f t="shared" ref="P50" si="276">SUM(P48:P49)</f>
        <v>2050</v>
      </c>
      <c r="Q50" s="40">
        <f t="shared" ref="Q50" si="277">SUM(Q48:Q49)</f>
        <v>51071</v>
      </c>
      <c r="R50" s="40">
        <f t="shared" ref="R50" si="278">SUM(R48:R49)</f>
        <v>530948</v>
      </c>
      <c r="S50" s="40">
        <f t="shared" ref="S50" si="279">SUM(S48:S49)</f>
        <v>2108428</v>
      </c>
      <c r="T50" s="40">
        <f t="shared" ref="T50" si="280">SUM(T48:T49)</f>
        <v>641195</v>
      </c>
      <c r="U50" s="40">
        <f t="shared" ref="U50" si="281">SUM(U48:U49)</f>
        <v>396589</v>
      </c>
      <c r="V50" s="40">
        <f t="shared" ref="V50" si="282">SUM(V48:V49)</f>
        <v>12219</v>
      </c>
      <c r="W50" s="40">
        <f t="shared" ref="W50" si="283">SUM(W48:W49)</f>
        <v>185084</v>
      </c>
      <c r="X50" s="40">
        <f t="shared" ref="X50" si="284">SUM(X48:X49)</f>
        <v>172488</v>
      </c>
      <c r="Y50" s="40">
        <f t="shared" ref="Y50" si="285">SUM(Y48:Y49)</f>
        <v>139303</v>
      </c>
      <c r="Z50" s="40">
        <f t="shared" ref="Z50" si="286">SUM(Z48:Z49)</f>
        <v>3825</v>
      </c>
    </row>
    <row r="51" spans="1:26" s="36" customFormat="1" ht="26" x14ac:dyDescent="0.25">
      <c r="A51" s="37" t="s">
        <v>59</v>
      </c>
      <c r="B51" s="37" t="s">
        <v>89</v>
      </c>
      <c r="C51" s="38" t="s">
        <v>69</v>
      </c>
      <c r="D51" s="128">
        <v>552.96400000000006</v>
      </c>
      <c r="E51" s="128">
        <v>232</v>
      </c>
      <c r="F51" s="128">
        <v>23902</v>
      </c>
      <c r="G51" s="128">
        <v>42877</v>
      </c>
      <c r="H51" s="128">
        <v>579</v>
      </c>
      <c r="I51" s="128">
        <v>286</v>
      </c>
      <c r="J51" s="129">
        <v>236.17000000000002</v>
      </c>
      <c r="K51" s="128">
        <v>73495</v>
      </c>
      <c r="L51" s="128">
        <v>33623</v>
      </c>
      <c r="M51" s="128">
        <v>58004</v>
      </c>
      <c r="N51" s="128">
        <v>2272666</v>
      </c>
      <c r="O51" s="128">
        <v>1311359</v>
      </c>
      <c r="P51" s="128">
        <v>3791</v>
      </c>
      <c r="Q51" s="128">
        <v>70122</v>
      </c>
      <c r="R51" s="128">
        <v>836543</v>
      </c>
      <c r="S51" s="128">
        <v>594351</v>
      </c>
      <c r="T51" s="128">
        <v>899927</v>
      </c>
      <c r="U51" s="128">
        <v>1009163</v>
      </c>
      <c r="V51" s="128">
        <v>22268</v>
      </c>
      <c r="W51" s="128">
        <v>274034</v>
      </c>
      <c r="X51" s="128">
        <v>287167</v>
      </c>
      <c r="Y51" s="128">
        <v>311400</v>
      </c>
      <c r="Z51" s="128">
        <v>5921</v>
      </c>
    </row>
    <row r="52" spans="1:26" s="39" customFormat="1" ht="52" x14ac:dyDescent="0.25">
      <c r="A52" s="37" t="s">
        <v>59</v>
      </c>
      <c r="B52" s="37" t="s">
        <v>90</v>
      </c>
      <c r="C52" s="38" t="s">
        <v>91</v>
      </c>
      <c r="D52" s="13"/>
      <c r="E52" s="13">
        <v>9</v>
      </c>
      <c r="F52" s="13">
        <v>3612</v>
      </c>
      <c r="G52" s="13">
        <v>1917</v>
      </c>
      <c r="H52" s="13">
        <v>60</v>
      </c>
      <c r="I52" s="13">
        <v>31</v>
      </c>
      <c r="J52" s="15">
        <v>30</v>
      </c>
      <c r="K52" s="13">
        <v>8722</v>
      </c>
      <c r="L52" s="13">
        <v>5087</v>
      </c>
      <c r="M52" s="13">
        <v>4992</v>
      </c>
      <c r="N52" s="13">
        <v>480828</v>
      </c>
      <c r="O52" s="13">
        <v>478189</v>
      </c>
      <c r="P52" s="13">
        <v>375</v>
      </c>
      <c r="Q52" s="13">
        <v>15300</v>
      </c>
      <c r="R52" s="13">
        <v>33435</v>
      </c>
      <c r="S52" s="13">
        <v>402019</v>
      </c>
      <c r="T52" s="13">
        <v>34497</v>
      </c>
      <c r="U52" s="13">
        <v>31487</v>
      </c>
      <c r="V52" s="13">
        <v>8</v>
      </c>
      <c r="W52" s="13">
        <v>80</v>
      </c>
      <c r="X52" s="13">
        <v>477</v>
      </c>
      <c r="Y52" s="13">
        <v>65</v>
      </c>
      <c r="Z52" s="13">
        <v>142</v>
      </c>
    </row>
    <row r="53" spans="1:26" s="39" customFormat="1" ht="26" x14ac:dyDescent="0.25">
      <c r="A53" s="37" t="s">
        <v>59</v>
      </c>
      <c r="B53" s="37" t="s">
        <v>92</v>
      </c>
      <c r="C53" s="38" t="s">
        <v>93</v>
      </c>
      <c r="D53" s="40">
        <f>SUM(D51:D52)</f>
        <v>552.96400000000006</v>
      </c>
      <c r="E53" s="40">
        <f t="shared" ref="E53" si="287">SUM(E51:E52)</f>
        <v>241</v>
      </c>
      <c r="F53" s="40">
        <f t="shared" ref="F53" si="288">SUM(F51:F52)</f>
        <v>27514</v>
      </c>
      <c r="G53" s="40">
        <f t="shared" ref="G53" si="289">SUM(G51:G52)</f>
        <v>44794</v>
      </c>
      <c r="H53" s="40">
        <f t="shared" ref="H53" si="290">SUM(H51:H52)</f>
        <v>639</v>
      </c>
      <c r="I53" s="40">
        <f t="shared" ref="I53" si="291">SUM(I51:I52)</f>
        <v>317</v>
      </c>
      <c r="J53" s="40">
        <f t="shared" ref="J53" si="292">SUM(J51:J52)</f>
        <v>266.17</v>
      </c>
      <c r="K53" s="40">
        <f t="shared" ref="K53" si="293">SUM(K51:K52)</f>
        <v>82217</v>
      </c>
      <c r="L53" s="40">
        <f t="shared" ref="L53" si="294">SUM(L51:L52)</f>
        <v>38710</v>
      </c>
      <c r="M53" s="40">
        <f t="shared" ref="M53" si="295">SUM(M51:M52)</f>
        <v>62996</v>
      </c>
      <c r="N53" s="40">
        <f t="shared" ref="N53" si="296">SUM(N51:N52)</f>
        <v>2753494</v>
      </c>
      <c r="O53" s="40">
        <f t="shared" ref="O53" si="297">SUM(O51:O52)</f>
        <v>1789548</v>
      </c>
      <c r="P53" s="40">
        <f t="shared" ref="P53" si="298">SUM(P51:P52)</f>
        <v>4166</v>
      </c>
      <c r="Q53" s="40">
        <f t="shared" ref="Q53" si="299">SUM(Q51:Q52)</f>
        <v>85422</v>
      </c>
      <c r="R53" s="40">
        <f t="shared" ref="R53" si="300">SUM(R51:R52)</f>
        <v>869978</v>
      </c>
      <c r="S53" s="40">
        <f t="shared" ref="S53" si="301">SUM(S51:S52)</f>
        <v>996370</v>
      </c>
      <c r="T53" s="40">
        <f t="shared" ref="T53" si="302">SUM(T51:T52)</f>
        <v>934424</v>
      </c>
      <c r="U53" s="40">
        <f t="shared" ref="U53" si="303">SUM(U51:U52)</f>
        <v>1040650</v>
      </c>
      <c r="V53" s="40">
        <f t="shared" ref="V53" si="304">SUM(V51:V52)</f>
        <v>22276</v>
      </c>
      <c r="W53" s="40">
        <f t="shared" ref="W53" si="305">SUM(W51:W52)</f>
        <v>274114</v>
      </c>
      <c r="X53" s="40">
        <f t="shared" ref="X53" si="306">SUM(X51:X52)</f>
        <v>287644</v>
      </c>
      <c r="Y53" s="40">
        <f t="shared" ref="Y53" si="307">SUM(Y51:Y52)</f>
        <v>311465</v>
      </c>
      <c r="Z53" s="40">
        <f t="shared" ref="Z53" si="308">SUM(Z51:Z52)</f>
        <v>6063</v>
      </c>
    </row>
    <row r="54" spans="1:26" s="36" customFormat="1" ht="26" x14ac:dyDescent="0.25">
      <c r="A54" s="37" t="s">
        <v>60</v>
      </c>
      <c r="B54" s="37" t="s">
        <v>89</v>
      </c>
      <c r="C54" s="38" t="s">
        <v>69</v>
      </c>
      <c r="D54" s="128">
        <v>217.46299999999999</v>
      </c>
      <c r="E54" s="128">
        <v>112</v>
      </c>
      <c r="F54" s="128">
        <v>25624</v>
      </c>
      <c r="G54" s="128">
        <v>21872</v>
      </c>
      <c r="H54" s="128">
        <v>398</v>
      </c>
      <c r="I54" s="128">
        <v>183</v>
      </c>
      <c r="J54" s="129">
        <v>134.26</v>
      </c>
      <c r="K54" s="128">
        <v>68777</v>
      </c>
      <c r="L54" s="128">
        <v>30123</v>
      </c>
      <c r="M54" s="128">
        <v>26766</v>
      </c>
      <c r="N54" s="128">
        <v>1203803</v>
      </c>
      <c r="O54" s="128">
        <v>771888</v>
      </c>
      <c r="P54" s="128">
        <v>2204</v>
      </c>
      <c r="Q54" s="128">
        <v>22882</v>
      </c>
      <c r="R54" s="128">
        <v>344384</v>
      </c>
      <c r="S54" s="128">
        <v>355473</v>
      </c>
      <c r="T54" s="128">
        <v>355797</v>
      </c>
      <c r="U54" s="128">
        <v>240204</v>
      </c>
      <c r="V54" s="128">
        <v>7942</v>
      </c>
      <c r="W54" s="128">
        <v>113374</v>
      </c>
      <c r="X54" s="128">
        <v>90726</v>
      </c>
      <c r="Y54" s="128">
        <v>101800</v>
      </c>
      <c r="Z54" s="128">
        <v>3964</v>
      </c>
    </row>
    <row r="55" spans="1:26" s="39" customFormat="1" ht="52" x14ac:dyDescent="0.25">
      <c r="A55" s="37" t="s">
        <v>60</v>
      </c>
      <c r="B55" s="37" t="s">
        <v>90</v>
      </c>
      <c r="C55" s="38" t="s">
        <v>91</v>
      </c>
      <c r="D55" s="13"/>
      <c r="E55" s="13">
        <v>4</v>
      </c>
      <c r="F55" s="13">
        <v>780</v>
      </c>
      <c r="G55" s="13">
        <v>989</v>
      </c>
      <c r="H55" s="13">
        <v>12</v>
      </c>
      <c r="I55" s="13">
        <v>7</v>
      </c>
      <c r="J55" s="15">
        <v>6.5</v>
      </c>
      <c r="K55" s="13">
        <v>33821</v>
      </c>
      <c r="L55" s="13">
        <v>1221</v>
      </c>
      <c r="M55" s="13">
        <v>983</v>
      </c>
      <c r="N55" s="13">
        <v>159747</v>
      </c>
      <c r="O55" s="13">
        <v>146132</v>
      </c>
      <c r="P55" s="13">
        <v>125</v>
      </c>
      <c r="Q55" s="13">
        <v>1045</v>
      </c>
      <c r="R55" s="13">
        <v>20049</v>
      </c>
      <c r="S55" s="13">
        <v>49499</v>
      </c>
      <c r="T55" s="13">
        <v>13799</v>
      </c>
      <c r="U55" s="13">
        <v>6339</v>
      </c>
      <c r="V55" s="13">
        <v>1</v>
      </c>
      <c r="W55" s="131"/>
      <c r="X55" s="131"/>
      <c r="Y55" s="131"/>
      <c r="Z55" s="13">
        <v>24</v>
      </c>
    </row>
    <row r="56" spans="1:26" s="39" customFormat="1" x14ac:dyDescent="0.25">
      <c r="A56" s="37" t="s">
        <v>60</v>
      </c>
      <c r="B56" s="37" t="s">
        <v>92</v>
      </c>
      <c r="C56" s="38" t="s">
        <v>93</v>
      </c>
      <c r="D56" s="40">
        <f>SUM(D54:D55)</f>
        <v>217.46299999999999</v>
      </c>
      <c r="E56" s="40">
        <f t="shared" ref="E56" si="309">SUM(E54:E55)</f>
        <v>116</v>
      </c>
      <c r="F56" s="40">
        <f t="shared" ref="F56" si="310">SUM(F54:F55)</f>
        <v>26404</v>
      </c>
      <c r="G56" s="40">
        <f t="shared" ref="G56" si="311">SUM(G54:G55)</f>
        <v>22861</v>
      </c>
      <c r="H56" s="40">
        <f t="shared" ref="H56" si="312">SUM(H54:H55)</f>
        <v>410</v>
      </c>
      <c r="I56" s="40">
        <f t="shared" ref="I56" si="313">SUM(I54:I55)</f>
        <v>190</v>
      </c>
      <c r="J56" s="40">
        <f t="shared" ref="J56" si="314">SUM(J54:J55)</f>
        <v>140.76</v>
      </c>
      <c r="K56" s="40">
        <f t="shared" ref="K56" si="315">SUM(K54:K55)</f>
        <v>102598</v>
      </c>
      <c r="L56" s="40">
        <f t="shared" ref="L56" si="316">SUM(L54:L55)</f>
        <v>31344</v>
      </c>
      <c r="M56" s="40">
        <f t="shared" ref="M56" si="317">SUM(M54:M55)</f>
        <v>27749</v>
      </c>
      <c r="N56" s="40">
        <f t="shared" ref="N56" si="318">SUM(N54:N55)</f>
        <v>1363550</v>
      </c>
      <c r="O56" s="40">
        <f t="shared" ref="O56" si="319">SUM(O54:O55)</f>
        <v>918020</v>
      </c>
      <c r="P56" s="40">
        <f t="shared" ref="P56" si="320">SUM(P54:P55)</f>
        <v>2329</v>
      </c>
      <c r="Q56" s="40">
        <f t="shared" ref="Q56" si="321">SUM(Q54:Q55)</f>
        <v>23927</v>
      </c>
      <c r="R56" s="40">
        <f t="shared" ref="R56" si="322">SUM(R54:R55)</f>
        <v>364433</v>
      </c>
      <c r="S56" s="40">
        <f t="shared" ref="S56" si="323">SUM(S54:S55)</f>
        <v>404972</v>
      </c>
      <c r="T56" s="40">
        <f t="shared" ref="T56" si="324">SUM(T54:T55)</f>
        <v>369596</v>
      </c>
      <c r="U56" s="40">
        <f t="shared" ref="U56" si="325">SUM(U54:U55)</f>
        <v>246543</v>
      </c>
      <c r="V56" s="40">
        <f t="shared" ref="V56" si="326">SUM(V54:V55)</f>
        <v>7943</v>
      </c>
      <c r="W56" s="40">
        <f t="shared" ref="W56" si="327">SUM(W54:W55)</f>
        <v>113374</v>
      </c>
      <c r="X56" s="40">
        <f t="shared" ref="X56" si="328">SUM(X54:X55)</f>
        <v>90726</v>
      </c>
      <c r="Y56" s="40">
        <f t="shared" ref="Y56" si="329">SUM(Y54:Y55)</f>
        <v>101800</v>
      </c>
      <c r="Z56" s="40">
        <f t="shared" ref="Z56" si="330">SUM(Z54:Z55)</f>
        <v>3988</v>
      </c>
    </row>
    <row r="57" spans="1:26" s="36" customFormat="1" ht="26" x14ac:dyDescent="0.25">
      <c r="A57" s="37" t="s">
        <v>61</v>
      </c>
      <c r="B57" s="37" t="s">
        <v>89</v>
      </c>
      <c r="C57" s="38" t="s">
        <v>69</v>
      </c>
      <c r="D57" s="128">
        <v>253.55099999999999</v>
      </c>
      <c r="E57" s="128">
        <v>234</v>
      </c>
      <c r="F57" s="128">
        <v>25287</v>
      </c>
      <c r="G57" s="128">
        <v>27495</v>
      </c>
      <c r="H57" s="128">
        <v>352</v>
      </c>
      <c r="I57" s="128">
        <v>277</v>
      </c>
      <c r="J57" s="129">
        <v>120.51</v>
      </c>
      <c r="K57" s="128">
        <v>103654</v>
      </c>
      <c r="L57" s="128">
        <v>37049</v>
      </c>
      <c r="M57" s="128">
        <v>33745</v>
      </c>
      <c r="N57" s="128">
        <v>1556665</v>
      </c>
      <c r="O57" s="128">
        <v>882572</v>
      </c>
      <c r="P57" s="128">
        <v>3264</v>
      </c>
      <c r="Q57" s="128">
        <v>37889</v>
      </c>
      <c r="R57" s="128">
        <v>671587</v>
      </c>
      <c r="S57" s="128">
        <v>1340607</v>
      </c>
      <c r="T57" s="128">
        <v>866607</v>
      </c>
      <c r="U57" s="128">
        <v>1823047</v>
      </c>
      <c r="V57" s="128">
        <v>12995</v>
      </c>
      <c r="W57" s="128">
        <v>195885</v>
      </c>
      <c r="X57" s="128">
        <v>199330</v>
      </c>
      <c r="Y57" s="128">
        <v>478915</v>
      </c>
      <c r="Z57" s="128">
        <v>6038</v>
      </c>
    </row>
    <row r="58" spans="1:26" s="39" customFormat="1" ht="52" x14ac:dyDescent="0.25">
      <c r="A58" s="37" t="s">
        <v>61</v>
      </c>
      <c r="B58" s="37" t="s">
        <v>90</v>
      </c>
      <c r="C58" s="38" t="s">
        <v>91</v>
      </c>
      <c r="D58" s="13"/>
      <c r="E58" s="13">
        <v>9</v>
      </c>
      <c r="F58" s="13">
        <v>1772</v>
      </c>
      <c r="G58" s="13">
        <v>1937</v>
      </c>
      <c r="H58" s="13">
        <v>18</v>
      </c>
      <c r="I58" s="13">
        <v>12</v>
      </c>
      <c r="J58" s="15">
        <v>10.82</v>
      </c>
      <c r="K58" s="13">
        <v>6359</v>
      </c>
      <c r="L58" s="13">
        <v>2446</v>
      </c>
      <c r="M58" s="13">
        <v>2394</v>
      </c>
      <c r="N58" s="13">
        <v>301395</v>
      </c>
      <c r="O58" s="13">
        <v>297358</v>
      </c>
      <c r="P58" s="13">
        <v>390</v>
      </c>
      <c r="Q58" s="13">
        <v>3236</v>
      </c>
      <c r="R58" s="13">
        <v>20541</v>
      </c>
      <c r="S58" s="13">
        <v>11530</v>
      </c>
      <c r="T58" s="13">
        <v>20610</v>
      </c>
      <c r="U58" s="13">
        <v>15303</v>
      </c>
      <c r="V58" s="13">
        <v>21</v>
      </c>
      <c r="W58" s="13">
        <v>84</v>
      </c>
      <c r="X58" s="13">
        <v>168</v>
      </c>
      <c r="Y58" s="13">
        <v>108</v>
      </c>
      <c r="Z58" s="13">
        <v>94</v>
      </c>
    </row>
    <row r="59" spans="1:26" s="39" customFormat="1" x14ac:dyDescent="0.25">
      <c r="A59" s="37" t="s">
        <v>61</v>
      </c>
      <c r="B59" s="37" t="s">
        <v>92</v>
      </c>
      <c r="C59" s="38" t="s">
        <v>93</v>
      </c>
      <c r="D59" s="40">
        <f>SUM(D57:D58)</f>
        <v>253.55099999999999</v>
      </c>
      <c r="E59" s="40">
        <f t="shared" ref="E59" si="331">SUM(E57:E58)</f>
        <v>243</v>
      </c>
      <c r="F59" s="40">
        <f t="shared" ref="F59" si="332">SUM(F57:F58)</f>
        <v>27059</v>
      </c>
      <c r="G59" s="40">
        <f t="shared" ref="G59" si="333">SUM(G57:G58)</f>
        <v>29432</v>
      </c>
      <c r="H59" s="40">
        <f t="shared" ref="H59" si="334">SUM(H57:H58)</f>
        <v>370</v>
      </c>
      <c r="I59" s="40">
        <f t="shared" ref="I59" si="335">SUM(I57:I58)</f>
        <v>289</v>
      </c>
      <c r="J59" s="40">
        <f t="shared" ref="J59" si="336">SUM(J57:J58)</f>
        <v>131.33000000000001</v>
      </c>
      <c r="K59" s="40">
        <f t="shared" ref="K59" si="337">SUM(K57:K58)</f>
        <v>110013</v>
      </c>
      <c r="L59" s="40">
        <f t="shared" ref="L59" si="338">SUM(L57:L58)</f>
        <v>39495</v>
      </c>
      <c r="M59" s="40">
        <f t="shared" ref="M59" si="339">SUM(M57:M58)</f>
        <v>36139</v>
      </c>
      <c r="N59" s="40">
        <f t="shared" ref="N59" si="340">SUM(N57:N58)</f>
        <v>1858060</v>
      </c>
      <c r="O59" s="40">
        <f t="shared" ref="O59" si="341">SUM(O57:O58)</f>
        <v>1179930</v>
      </c>
      <c r="P59" s="40">
        <f t="shared" ref="P59" si="342">SUM(P57:P58)</f>
        <v>3654</v>
      </c>
      <c r="Q59" s="40">
        <f t="shared" ref="Q59" si="343">SUM(Q57:Q58)</f>
        <v>41125</v>
      </c>
      <c r="R59" s="40">
        <f t="shared" ref="R59" si="344">SUM(R57:R58)</f>
        <v>692128</v>
      </c>
      <c r="S59" s="40">
        <f t="shared" ref="S59" si="345">SUM(S57:S58)</f>
        <v>1352137</v>
      </c>
      <c r="T59" s="40">
        <f t="shared" ref="T59" si="346">SUM(T57:T58)</f>
        <v>887217</v>
      </c>
      <c r="U59" s="40">
        <f t="shared" ref="U59" si="347">SUM(U57:U58)</f>
        <v>1838350</v>
      </c>
      <c r="V59" s="40">
        <f t="shared" ref="V59" si="348">SUM(V57:V58)</f>
        <v>13016</v>
      </c>
      <c r="W59" s="40">
        <f t="shared" ref="W59" si="349">SUM(W57:W58)</f>
        <v>195969</v>
      </c>
      <c r="X59" s="40">
        <f t="shared" ref="X59" si="350">SUM(X57:X58)</f>
        <v>199498</v>
      </c>
      <c r="Y59" s="40">
        <f t="shared" ref="Y59" si="351">SUM(Y57:Y58)</f>
        <v>479023</v>
      </c>
      <c r="Z59" s="40">
        <f t="shared" ref="Z59" si="352">SUM(Z57:Z58)</f>
        <v>6132</v>
      </c>
    </row>
    <row r="60" spans="1:26" s="36" customFormat="1" ht="26" x14ac:dyDescent="0.25">
      <c r="A60" s="37" t="s">
        <v>62</v>
      </c>
      <c r="B60" s="37" t="s">
        <v>89</v>
      </c>
      <c r="C60" s="38" t="s">
        <v>69</v>
      </c>
      <c r="D60" s="128">
        <v>341.31700000000001</v>
      </c>
      <c r="E60" s="128">
        <v>225</v>
      </c>
      <c r="F60" s="128">
        <v>23632</v>
      </c>
      <c r="G60" s="128">
        <v>30821</v>
      </c>
      <c r="H60" s="128">
        <v>568</v>
      </c>
      <c r="I60" s="128">
        <v>321</v>
      </c>
      <c r="J60" s="129">
        <v>164.68</v>
      </c>
      <c r="K60" s="128">
        <v>114017</v>
      </c>
      <c r="L60" s="128">
        <v>57085</v>
      </c>
      <c r="M60" s="128">
        <v>50689</v>
      </c>
      <c r="N60" s="128">
        <v>1932263</v>
      </c>
      <c r="O60" s="128">
        <v>1140296</v>
      </c>
      <c r="P60" s="128">
        <v>1995</v>
      </c>
      <c r="Q60" s="128">
        <v>61781</v>
      </c>
      <c r="R60" s="128">
        <v>590258</v>
      </c>
      <c r="S60" s="128">
        <v>1316231</v>
      </c>
      <c r="T60" s="128">
        <v>662570</v>
      </c>
      <c r="U60" s="128">
        <v>692183</v>
      </c>
      <c r="V60" s="128">
        <v>16643</v>
      </c>
      <c r="W60" s="128">
        <v>145073</v>
      </c>
      <c r="X60" s="128">
        <v>193926</v>
      </c>
      <c r="Y60" s="128">
        <v>251770</v>
      </c>
      <c r="Z60" s="128">
        <v>4668</v>
      </c>
    </row>
    <row r="61" spans="1:26" s="39" customFormat="1" ht="52" x14ac:dyDescent="0.25">
      <c r="A61" s="37" t="s">
        <v>62</v>
      </c>
      <c r="B61" s="37" t="s">
        <v>90</v>
      </c>
      <c r="C61" s="38" t="s">
        <v>91</v>
      </c>
      <c r="D61" s="13"/>
      <c r="E61" s="13">
        <v>17</v>
      </c>
      <c r="F61" s="13">
        <v>5849</v>
      </c>
      <c r="G61" s="13">
        <v>3373</v>
      </c>
      <c r="H61" s="13">
        <v>159</v>
      </c>
      <c r="I61" s="13">
        <v>36</v>
      </c>
      <c r="J61" s="15">
        <v>32.61</v>
      </c>
      <c r="K61" s="13">
        <v>13620</v>
      </c>
      <c r="L61" s="13">
        <v>5972</v>
      </c>
      <c r="M61" s="13">
        <v>5951</v>
      </c>
      <c r="N61" s="13">
        <v>830882</v>
      </c>
      <c r="O61" s="13">
        <v>812310</v>
      </c>
      <c r="P61" s="13">
        <v>620</v>
      </c>
      <c r="Q61" s="13">
        <v>14817</v>
      </c>
      <c r="R61" s="13">
        <v>45709</v>
      </c>
      <c r="S61" s="13">
        <v>378572</v>
      </c>
      <c r="T61" s="13">
        <v>41878</v>
      </c>
      <c r="U61" s="13">
        <v>30163</v>
      </c>
      <c r="V61" s="13">
        <v>20</v>
      </c>
      <c r="W61" s="131"/>
      <c r="X61" s="131"/>
      <c r="Y61" s="131"/>
      <c r="Z61" s="13">
        <v>180</v>
      </c>
    </row>
    <row r="62" spans="1:26" s="39" customFormat="1" ht="26" x14ac:dyDescent="0.25">
      <c r="A62" s="37" t="s">
        <v>62</v>
      </c>
      <c r="B62" s="37" t="s">
        <v>92</v>
      </c>
      <c r="C62" s="38" t="s">
        <v>93</v>
      </c>
      <c r="D62" s="40">
        <f>SUM(D60:D61)</f>
        <v>341.31700000000001</v>
      </c>
      <c r="E62" s="40">
        <f t="shared" ref="E62" si="353">SUM(E60:E61)</f>
        <v>242</v>
      </c>
      <c r="F62" s="40">
        <f t="shared" ref="F62" si="354">SUM(F60:F61)</f>
        <v>29481</v>
      </c>
      <c r="G62" s="40">
        <f t="shared" ref="G62" si="355">SUM(G60:G61)</f>
        <v>34194</v>
      </c>
      <c r="H62" s="40">
        <f t="shared" ref="H62" si="356">SUM(H60:H61)</f>
        <v>727</v>
      </c>
      <c r="I62" s="40">
        <f t="shared" ref="I62" si="357">SUM(I60:I61)</f>
        <v>357</v>
      </c>
      <c r="J62" s="40">
        <f t="shared" ref="J62" si="358">SUM(J60:J61)</f>
        <v>197.29000000000002</v>
      </c>
      <c r="K62" s="40">
        <f t="shared" ref="K62" si="359">SUM(K60:K61)</f>
        <v>127637</v>
      </c>
      <c r="L62" s="40">
        <f t="shared" ref="L62" si="360">SUM(L60:L61)</f>
        <v>63057</v>
      </c>
      <c r="M62" s="40">
        <f t="shared" ref="M62" si="361">SUM(M60:M61)</f>
        <v>56640</v>
      </c>
      <c r="N62" s="40">
        <f t="shared" ref="N62" si="362">SUM(N60:N61)</f>
        <v>2763145</v>
      </c>
      <c r="O62" s="40">
        <f t="shared" ref="O62" si="363">SUM(O60:O61)</f>
        <v>1952606</v>
      </c>
      <c r="P62" s="40">
        <f t="shared" ref="P62" si="364">SUM(P60:P61)</f>
        <v>2615</v>
      </c>
      <c r="Q62" s="40">
        <f t="shared" ref="Q62" si="365">SUM(Q60:Q61)</f>
        <v>76598</v>
      </c>
      <c r="R62" s="40">
        <f t="shared" ref="R62" si="366">SUM(R60:R61)</f>
        <v>635967</v>
      </c>
      <c r="S62" s="40">
        <f t="shared" ref="S62" si="367">SUM(S60:S61)</f>
        <v>1694803</v>
      </c>
      <c r="T62" s="40">
        <f t="shared" ref="T62" si="368">SUM(T60:T61)</f>
        <v>704448</v>
      </c>
      <c r="U62" s="40">
        <f t="shared" ref="U62" si="369">SUM(U60:U61)</f>
        <v>722346</v>
      </c>
      <c r="V62" s="40">
        <f t="shared" ref="V62" si="370">SUM(V60:V61)</f>
        <v>16663</v>
      </c>
      <c r="W62" s="40">
        <f t="shared" ref="W62" si="371">SUM(W60:W61)</f>
        <v>145073</v>
      </c>
      <c r="X62" s="40">
        <f t="shared" ref="X62" si="372">SUM(X60:X61)</f>
        <v>193926</v>
      </c>
      <c r="Y62" s="40">
        <f t="shared" ref="Y62" si="373">SUM(Y60:Y61)</f>
        <v>251770</v>
      </c>
      <c r="Z62" s="40">
        <f t="shared" ref="Z62" si="374">SUM(Z60:Z61)</f>
        <v>4848</v>
      </c>
    </row>
    <row r="63" spans="1:26" s="36" customFormat="1" ht="26" x14ac:dyDescent="0.25">
      <c r="A63" s="37" t="s">
        <v>63</v>
      </c>
      <c r="B63" s="37" t="s">
        <v>89</v>
      </c>
      <c r="C63" s="38" t="s">
        <v>69</v>
      </c>
      <c r="D63" s="128">
        <v>268.64800000000002</v>
      </c>
      <c r="E63" s="128">
        <v>271</v>
      </c>
      <c r="F63" s="128">
        <v>23114</v>
      </c>
      <c r="G63" s="128">
        <v>35257</v>
      </c>
      <c r="H63" s="128">
        <v>767</v>
      </c>
      <c r="I63" s="128">
        <v>346</v>
      </c>
      <c r="J63" s="129">
        <v>162.42000000000002</v>
      </c>
      <c r="K63" s="128">
        <v>109456</v>
      </c>
      <c r="L63" s="128">
        <v>47262</v>
      </c>
      <c r="M63" s="128">
        <v>44765</v>
      </c>
      <c r="N63" s="128">
        <v>1752033</v>
      </c>
      <c r="O63" s="128">
        <v>956610</v>
      </c>
      <c r="P63" s="128">
        <v>1694</v>
      </c>
      <c r="Q63" s="128">
        <v>39741</v>
      </c>
      <c r="R63" s="128">
        <v>595670</v>
      </c>
      <c r="S63" s="128">
        <v>856214</v>
      </c>
      <c r="T63" s="128">
        <v>664329</v>
      </c>
      <c r="U63" s="128">
        <v>564357</v>
      </c>
      <c r="V63" s="128">
        <v>12698</v>
      </c>
      <c r="W63" s="128">
        <v>220078</v>
      </c>
      <c r="X63" s="128">
        <v>185175</v>
      </c>
      <c r="Y63" s="128">
        <v>205682</v>
      </c>
      <c r="Z63" s="128">
        <v>4103</v>
      </c>
    </row>
    <row r="64" spans="1:26" s="39" customFormat="1" ht="52" x14ac:dyDescent="0.25">
      <c r="A64" s="37" t="s">
        <v>63</v>
      </c>
      <c r="B64" s="37" t="s">
        <v>90</v>
      </c>
      <c r="C64" s="38" t="s">
        <v>91</v>
      </c>
      <c r="D64" s="13"/>
      <c r="E64" s="13">
        <v>16</v>
      </c>
      <c r="F64" s="13">
        <v>2853</v>
      </c>
      <c r="G64" s="13">
        <v>3000</v>
      </c>
      <c r="H64" s="13">
        <v>83</v>
      </c>
      <c r="I64" s="13">
        <v>24</v>
      </c>
      <c r="J64" s="15">
        <v>24</v>
      </c>
      <c r="K64" s="13">
        <v>3183</v>
      </c>
      <c r="L64" s="13">
        <v>1619</v>
      </c>
      <c r="M64" s="13">
        <v>1526</v>
      </c>
      <c r="N64" s="13">
        <v>309199</v>
      </c>
      <c r="O64" s="13">
        <v>304546</v>
      </c>
      <c r="P64" s="13">
        <v>168</v>
      </c>
      <c r="Q64" s="13">
        <v>6071</v>
      </c>
      <c r="R64" s="13">
        <v>22245</v>
      </c>
      <c r="S64" s="13">
        <v>74443</v>
      </c>
      <c r="T64" s="13">
        <v>30274</v>
      </c>
      <c r="U64" s="13">
        <v>18980</v>
      </c>
      <c r="V64" s="131"/>
      <c r="W64" s="131"/>
      <c r="X64" s="131"/>
      <c r="Y64" s="131"/>
      <c r="Z64" s="13">
        <v>243</v>
      </c>
    </row>
    <row r="65" spans="1:26" s="39" customFormat="1" x14ac:dyDescent="0.25">
      <c r="A65" s="37" t="s">
        <v>63</v>
      </c>
      <c r="B65" s="37" t="s">
        <v>92</v>
      </c>
      <c r="C65" s="38" t="s">
        <v>93</v>
      </c>
      <c r="D65" s="40">
        <f>SUM(D63:D64)</f>
        <v>268.64800000000002</v>
      </c>
      <c r="E65" s="40">
        <f t="shared" ref="E65" si="375">SUM(E63:E64)</f>
        <v>287</v>
      </c>
      <c r="F65" s="40">
        <f t="shared" ref="F65" si="376">SUM(F63:F64)</f>
        <v>25967</v>
      </c>
      <c r="G65" s="40">
        <f t="shared" ref="G65" si="377">SUM(G63:G64)</f>
        <v>38257</v>
      </c>
      <c r="H65" s="40">
        <f t="shared" ref="H65" si="378">SUM(H63:H64)</f>
        <v>850</v>
      </c>
      <c r="I65" s="40">
        <f t="shared" ref="I65" si="379">SUM(I63:I64)</f>
        <v>370</v>
      </c>
      <c r="J65" s="40">
        <f t="shared" ref="J65" si="380">SUM(J63:J64)</f>
        <v>186.42000000000002</v>
      </c>
      <c r="K65" s="40">
        <f t="shared" ref="K65" si="381">SUM(K63:K64)</f>
        <v>112639</v>
      </c>
      <c r="L65" s="40">
        <f t="shared" ref="L65" si="382">SUM(L63:L64)</f>
        <v>48881</v>
      </c>
      <c r="M65" s="40">
        <f t="shared" ref="M65" si="383">SUM(M63:M64)</f>
        <v>46291</v>
      </c>
      <c r="N65" s="40">
        <f t="shared" ref="N65" si="384">SUM(N63:N64)</f>
        <v>2061232</v>
      </c>
      <c r="O65" s="40">
        <f t="shared" ref="O65" si="385">SUM(O63:O64)</f>
        <v>1261156</v>
      </c>
      <c r="P65" s="40">
        <f t="shared" ref="P65" si="386">SUM(P63:P64)</f>
        <v>1862</v>
      </c>
      <c r="Q65" s="40">
        <f t="shared" ref="Q65" si="387">SUM(Q63:Q64)</f>
        <v>45812</v>
      </c>
      <c r="R65" s="40">
        <f t="shared" ref="R65" si="388">SUM(R63:R64)</f>
        <v>617915</v>
      </c>
      <c r="S65" s="40">
        <f t="shared" ref="S65" si="389">SUM(S63:S64)</f>
        <v>930657</v>
      </c>
      <c r="T65" s="40">
        <f t="shared" ref="T65" si="390">SUM(T63:T64)</f>
        <v>694603</v>
      </c>
      <c r="U65" s="40">
        <f t="shared" ref="U65" si="391">SUM(U63:U64)</f>
        <v>583337</v>
      </c>
      <c r="V65" s="40">
        <f t="shared" ref="V65" si="392">SUM(V63:V64)</f>
        <v>12698</v>
      </c>
      <c r="W65" s="40">
        <f t="shared" ref="W65" si="393">SUM(W63:W64)</f>
        <v>220078</v>
      </c>
      <c r="X65" s="40">
        <f t="shared" ref="X65" si="394">SUM(X63:X64)</f>
        <v>185175</v>
      </c>
      <c r="Y65" s="40">
        <f t="shared" ref="Y65" si="395">SUM(Y63:Y64)</f>
        <v>205682</v>
      </c>
      <c r="Z65" s="40">
        <f t="shared" ref="Z65" si="396">SUM(Z63:Z64)</f>
        <v>4346</v>
      </c>
    </row>
    <row r="66" spans="1:26" s="36" customFormat="1" ht="26" x14ac:dyDescent="0.25">
      <c r="A66" s="37" t="s">
        <v>94</v>
      </c>
      <c r="B66" s="37" t="s">
        <v>89</v>
      </c>
      <c r="C66" s="38" t="s">
        <v>69</v>
      </c>
      <c r="D66" s="128">
        <v>1752.2860000000001</v>
      </c>
      <c r="E66" s="128">
        <v>54</v>
      </c>
      <c r="F66" s="128">
        <v>53820</v>
      </c>
      <c r="G66" s="128">
        <v>12514</v>
      </c>
      <c r="H66" s="128">
        <v>682</v>
      </c>
      <c r="I66" s="128">
        <v>316</v>
      </c>
      <c r="J66" s="129">
        <v>278.45</v>
      </c>
      <c r="K66" s="128">
        <v>215559</v>
      </c>
      <c r="L66" s="128">
        <v>87121</v>
      </c>
      <c r="M66" s="128">
        <v>80952</v>
      </c>
      <c r="N66" s="128">
        <v>3395437</v>
      </c>
      <c r="O66" s="128">
        <v>2567996</v>
      </c>
      <c r="P66" s="128">
        <v>4834</v>
      </c>
      <c r="Q66" s="128">
        <v>291803</v>
      </c>
      <c r="R66" s="128">
        <v>1899628</v>
      </c>
      <c r="S66" s="128">
        <v>3359391</v>
      </c>
      <c r="T66" s="128">
        <v>3972569</v>
      </c>
      <c r="U66" s="128">
        <v>3013524</v>
      </c>
      <c r="V66" s="128">
        <v>40343</v>
      </c>
      <c r="W66" s="128">
        <v>441639</v>
      </c>
      <c r="X66" s="128">
        <v>805197</v>
      </c>
      <c r="Y66" s="128">
        <v>888457</v>
      </c>
      <c r="Z66" s="128">
        <v>4457</v>
      </c>
    </row>
    <row r="67" spans="1:26" s="39" customFormat="1" ht="52" x14ac:dyDescent="0.25">
      <c r="A67" s="37" t="s">
        <v>94</v>
      </c>
      <c r="B67" s="37" t="s">
        <v>90</v>
      </c>
      <c r="C67" s="38" t="s">
        <v>91</v>
      </c>
      <c r="D67" s="13"/>
      <c r="E67" s="13">
        <v>247</v>
      </c>
      <c r="F67" s="13">
        <v>191425</v>
      </c>
      <c r="G67" s="13">
        <v>48266</v>
      </c>
      <c r="H67" s="13">
        <v>1692</v>
      </c>
      <c r="I67" s="13">
        <v>1543</v>
      </c>
      <c r="J67" s="15">
        <v>1439.56</v>
      </c>
      <c r="K67" s="13">
        <v>2314120</v>
      </c>
      <c r="L67" s="13">
        <v>351216</v>
      </c>
      <c r="M67" s="13">
        <v>225507</v>
      </c>
      <c r="N67" s="13">
        <v>33973815</v>
      </c>
      <c r="O67" s="13">
        <v>24385529</v>
      </c>
      <c r="P67" s="13">
        <v>20540</v>
      </c>
      <c r="Q67" s="13">
        <v>288709</v>
      </c>
      <c r="R67" s="13">
        <v>2139073</v>
      </c>
      <c r="S67" s="13">
        <v>38737759</v>
      </c>
      <c r="T67" s="13">
        <v>1608349</v>
      </c>
      <c r="U67" s="13">
        <v>1932968</v>
      </c>
      <c r="V67" s="13">
        <v>2370</v>
      </c>
      <c r="W67" s="13">
        <v>1004</v>
      </c>
      <c r="X67" s="13">
        <v>2633</v>
      </c>
      <c r="Y67" s="13">
        <v>2376</v>
      </c>
      <c r="Z67" s="13">
        <v>4484</v>
      </c>
    </row>
    <row r="68" spans="1:26" s="39" customFormat="1" ht="26" x14ac:dyDescent="0.25">
      <c r="A68" s="37" t="s">
        <v>94</v>
      </c>
      <c r="B68" s="37" t="s">
        <v>95</v>
      </c>
      <c r="C68" s="38" t="s">
        <v>93</v>
      </c>
      <c r="D68" s="40">
        <f>SUM(D66:D67)</f>
        <v>1752.2860000000001</v>
      </c>
      <c r="E68" s="40">
        <f t="shared" ref="E68:Z68" si="397">SUM(E66:E67)</f>
        <v>301</v>
      </c>
      <c r="F68" s="40">
        <f t="shared" si="397"/>
        <v>245245</v>
      </c>
      <c r="G68" s="40">
        <f t="shared" si="397"/>
        <v>60780</v>
      </c>
      <c r="H68" s="40">
        <f t="shared" si="397"/>
        <v>2374</v>
      </c>
      <c r="I68" s="40">
        <f t="shared" si="397"/>
        <v>1859</v>
      </c>
      <c r="J68" s="40">
        <f t="shared" si="397"/>
        <v>1718.01</v>
      </c>
      <c r="K68" s="40">
        <f t="shared" si="397"/>
        <v>2529679</v>
      </c>
      <c r="L68" s="40">
        <f t="shared" si="397"/>
        <v>438337</v>
      </c>
      <c r="M68" s="40">
        <f t="shared" si="397"/>
        <v>306459</v>
      </c>
      <c r="N68" s="40">
        <f t="shared" si="397"/>
        <v>37369252</v>
      </c>
      <c r="O68" s="40">
        <f t="shared" si="397"/>
        <v>26953525</v>
      </c>
      <c r="P68" s="40">
        <f t="shared" si="397"/>
        <v>25374</v>
      </c>
      <c r="Q68" s="40">
        <f t="shared" si="397"/>
        <v>580512</v>
      </c>
      <c r="R68" s="40">
        <f t="shared" si="397"/>
        <v>4038701</v>
      </c>
      <c r="S68" s="40">
        <f t="shared" si="397"/>
        <v>42097150</v>
      </c>
      <c r="T68" s="40">
        <f t="shared" si="397"/>
        <v>5580918</v>
      </c>
      <c r="U68" s="40">
        <f t="shared" si="397"/>
        <v>4946492</v>
      </c>
      <c r="V68" s="40">
        <f t="shared" si="397"/>
        <v>42713</v>
      </c>
      <c r="W68" s="40">
        <f t="shared" si="397"/>
        <v>442643</v>
      </c>
      <c r="X68" s="40">
        <f t="shared" si="397"/>
        <v>807830</v>
      </c>
      <c r="Y68" s="40">
        <f t="shared" si="397"/>
        <v>890833</v>
      </c>
      <c r="Z68" s="40">
        <f t="shared" si="397"/>
        <v>8941</v>
      </c>
    </row>
    <row r="69" spans="1:26" s="39" customFormat="1" x14ac:dyDescent="0.25">
      <c r="A69" s="37"/>
      <c r="B69" s="37"/>
      <c r="C69" s="38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1"/>
      <c r="X69" s="40"/>
      <c r="Y69" s="40"/>
      <c r="Z69" s="40"/>
    </row>
    <row r="70" spans="1:26" s="75" customFormat="1" ht="19.75" customHeight="1" x14ac:dyDescent="0.25">
      <c r="A70" s="86" t="s">
        <v>96</v>
      </c>
      <c r="B70" s="47"/>
      <c r="C70" s="87"/>
      <c r="D70" s="87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73"/>
    </row>
    <row r="71" spans="1:26" s="36" customFormat="1" ht="26" customHeight="1" x14ac:dyDescent="0.25">
      <c r="A71" s="213" t="s">
        <v>89</v>
      </c>
      <c r="B71" s="213"/>
      <c r="C71" s="38" t="s">
        <v>69</v>
      </c>
      <c r="D71" s="40">
        <f>D9+D12+D15+D18+D21+D24+D27+D30+D33+D36+D39+D42+D45+D48+D51+D54+D57+D60+D63+D66</f>
        <v>9772.7560000000012</v>
      </c>
      <c r="E71" s="40">
        <f t="shared" ref="E71:Z71" si="398">E9+E12+E15+E18+E21+E24+E27+E30+E33+E36+E39+E42+E45+E48+E51+E54+E57+E60+E63+E66</f>
        <v>3376</v>
      </c>
      <c r="F71" s="40">
        <f t="shared" si="398"/>
        <v>494054</v>
      </c>
      <c r="G71" s="40">
        <f t="shared" si="398"/>
        <v>558644</v>
      </c>
      <c r="H71" s="40">
        <f t="shared" si="398"/>
        <v>11419</v>
      </c>
      <c r="I71" s="40">
        <f t="shared" si="398"/>
        <v>5452</v>
      </c>
      <c r="J71" s="40">
        <f t="shared" si="398"/>
        <v>4016.3399999999997</v>
      </c>
      <c r="K71" s="40">
        <f t="shared" si="398"/>
        <v>2354630</v>
      </c>
      <c r="L71" s="40">
        <f t="shared" si="398"/>
        <v>1099567</v>
      </c>
      <c r="M71" s="40">
        <f t="shared" si="398"/>
        <v>1145648</v>
      </c>
      <c r="N71" s="40">
        <f t="shared" si="398"/>
        <v>44204615</v>
      </c>
      <c r="O71" s="40">
        <f t="shared" si="398"/>
        <v>30207009</v>
      </c>
      <c r="P71" s="40">
        <f t="shared" si="398"/>
        <v>68231</v>
      </c>
      <c r="Q71" s="40">
        <f t="shared" si="398"/>
        <v>1485081</v>
      </c>
      <c r="R71" s="40">
        <f t="shared" si="398"/>
        <v>15201833</v>
      </c>
      <c r="S71" s="40">
        <f t="shared" si="398"/>
        <v>35786715</v>
      </c>
      <c r="T71" s="40">
        <f t="shared" si="398"/>
        <v>19767786</v>
      </c>
      <c r="U71" s="40">
        <f t="shared" si="398"/>
        <v>22847243</v>
      </c>
      <c r="V71" s="40">
        <f t="shared" si="398"/>
        <v>386946</v>
      </c>
      <c r="W71" s="40">
        <f t="shared" si="398"/>
        <v>4614624</v>
      </c>
      <c r="X71" s="40">
        <f t="shared" si="398"/>
        <v>5301890</v>
      </c>
      <c r="Y71" s="40">
        <f t="shared" si="398"/>
        <v>7601710</v>
      </c>
      <c r="Z71" s="40">
        <f t="shared" si="398"/>
        <v>110739</v>
      </c>
    </row>
    <row r="72" spans="1:26" s="36" customFormat="1" ht="65" customHeight="1" x14ac:dyDescent="0.25">
      <c r="A72" s="213" t="s">
        <v>90</v>
      </c>
      <c r="B72" s="213"/>
      <c r="C72" s="38" t="s">
        <v>91</v>
      </c>
      <c r="D72" s="40">
        <f>D10+D13+D16+D19+D22+D25+D28+D31+D34+D37+D40+D43+D46+D49+D52+D55+D58+D61+D64+D67</f>
        <v>0</v>
      </c>
      <c r="E72" s="40">
        <f t="shared" ref="E72:Z72" si="399">E10+E13+E16+E19+E22+E25+E28+E31+E34+E37+E40+E43+E46+E49+E52+E55+E58+E61+E64+E67</f>
        <v>518</v>
      </c>
      <c r="F72" s="40">
        <f t="shared" si="399"/>
        <v>314926</v>
      </c>
      <c r="G72" s="40">
        <f t="shared" si="399"/>
        <v>99822</v>
      </c>
      <c r="H72" s="40">
        <f t="shared" si="399"/>
        <v>3593</v>
      </c>
      <c r="I72" s="40">
        <f t="shared" si="399"/>
        <v>2453</v>
      </c>
      <c r="J72" s="40">
        <f t="shared" si="399"/>
        <v>2260.13</v>
      </c>
      <c r="K72" s="40">
        <f t="shared" si="399"/>
        <v>3684671</v>
      </c>
      <c r="L72" s="40">
        <f t="shared" si="399"/>
        <v>634222</v>
      </c>
      <c r="M72" s="40">
        <f t="shared" si="399"/>
        <v>410358</v>
      </c>
      <c r="N72" s="40">
        <f t="shared" si="399"/>
        <v>55694034</v>
      </c>
      <c r="O72" s="40">
        <f t="shared" si="399"/>
        <v>41634055</v>
      </c>
      <c r="P72" s="40">
        <f t="shared" si="399"/>
        <v>34434</v>
      </c>
      <c r="Q72" s="40">
        <f t="shared" si="399"/>
        <v>515981</v>
      </c>
      <c r="R72" s="40">
        <f t="shared" si="399"/>
        <v>5248134</v>
      </c>
      <c r="S72" s="40">
        <f t="shared" si="399"/>
        <v>50591618</v>
      </c>
      <c r="T72" s="40">
        <f t="shared" si="399"/>
        <v>3137316</v>
      </c>
      <c r="U72" s="40">
        <f t="shared" si="399"/>
        <v>3154336</v>
      </c>
      <c r="V72" s="40">
        <f t="shared" si="399"/>
        <v>4549</v>
      </c>
      <c r="W72" s="40">
        <f t="shared" si="399"/>
        <v>16728</v>
      </c>
      <c r="X72" s="40">
        <f t="shared" si="399"/>
        <v>18381</v>
      </c>
      <c r="Y72" s="40">
        <f t="shared" si="399"/>
        <v>10232</v>
      </c>
      <c r="Z72" s="40">
        <f t="shared" si="399"/>
        <v>11552</v>
      </c>
    </row>
    <row r="73" spans="1:26" s="36" customFormat="1" ht="39" customHeight="1" x14ac:dyDescent="0.25">
      <c r="A73" s="213" t="s">
        <v>38</v>
      </c>
      <c r="B73" s="213"/>
      <c r="C73" s="38" t="s">
        <v>93</v>
      </c>
      <c r="D73" s="40">
        <f>SUM(D71:D72)</f>
        <v>9772.7560000000012</v>
      </c>
      <c r="E73" s="42">
        <f t="shared" ref="E73:Z73" si="400">SUM(E71:E72)</f>
        <v>3894</v>
      </c>
      <c r="F73" s="42">
        <f t="shared" si="400"/>
        <v>808980</v>
      </c>
      <c r="G73" s="42">
        <f t="shared" si="400"/>
        <v>658466</v>
      </c>
      <c r="H73" s="42">
        <f t="shared" si="400"/>
        <v>15012</v>
      </c>
      <c r="I73" s="42">
        <f t="shared" si="400"/>
        <v>7905</v>
      </c>
      <c r="J73" s="42">
        <f t="shared" si="400"/>
        <v>6276.4699999999993</v>
      </c>
      <c r="K73" s="42">
        <f t="shared" si="400"/>
        <v>6039301</v>
      </c>
      <c r="L73" s="42">
        <f t="shared" si="400"/>
        <v>1733789</v>
      </c>
      <c r="M73" s="42">
        <f t="shared" si="400"/>
        <v>1556006</v>
      </c>
      <c r="N73" s="42">
        <f t="shared" si="400"/>
        <v>99898649</v>
      </c>
      <c r="O73" s="42">
        <f t="shared" si="400"/>
        <v>71841064</v>
      </c>
      <c r="P73" s="42">
        <f t="shared" si="400"/>
        <v>102665</v>
      </c>
      <c r="Q73" s="42">
        <f t="shared" si="400"/>
        <v>2001062</v>
      </c>
      <c r="R73" s="42">
        <f t="shared" si="400"/>
        <v>20449967</v>
      </c>
      <c r="S73" s="42">
        <f t="shared" si="400"/>
        <v>86378333</v>
      </c>
      <c r="T73" s="42">
        <f t="shared" si="400"/>
        <v>22905102</v>
      </c>
      <c r="U73" s="42">
        <f t="shared" si="400"/>
        <v>26001579</v>
      </c>
      <c r="V73" s="42">
        <f t="shared" si="400"/>
        <v>391495</v>
      </c>
      <c r="W73" s="42">
        <f t="shared" si="400"/>
        <v>4631352</v>
      </c>
      <c r="X73" s="42">
        <f t="shared" si="400"/>
        <v>5320271</v>
      </c>
      <c r="Y73" s="42">
        <f t="shared" si="400"/>
        <v>7611942</v>
      </c>
      <c r="Z73" s="42">
        <f t="shared" si="400"/>
        <v>122291</v>
      </c>
    </row>
    <row r="74" spans="1:26" s="36" customFormat="1" ht="91" customHeight="1" x14ac:dyDescent="0.25">
      <c r="A74" s="214" t="s">
        <v>41</v>
      </c>
      <c r="B74" s="214"/>
      <c r="C74" s="44"/>
      <c r="D74" s="42">
        <f>D75-D73</f>
        <v>0</v>
      </c>
      <c r="E74" s="42"/>
      <c r="F74" s="42"/>
      <c r="G74" s="42"/>
      <c r="H74" s="42"/>
      <c r="I74" s="42"/>
      <c r="J74" s="43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s="36" customFormat="1" ht="39" customHeight="1" x14ac:dyDescent="0.25">
      <c r="A75" s="214" t="s">
        <v>42</v>
      </c>
      <c r="B75" s="214"/>
      <c r="C75" s="44"/>
      <c r="D75" s="14">
        <v>9772.7559999999994</v>
      </c>
      <c r="E75" s="42"/>
      <c r="F75" s="42"/>
      <c r="G75" s="42"/>
      <c r="H75" s="42"/>
      <c r="I75" s="42"/>
      <c r="J75" s="43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7" spans="1:26" x14ac:dyDescent="0.25">
      <c r="A77" s="51" t="s">
        <v>142</v>
      </c>
      <c r="B77" s="51" t="s">
        <v>234</v>
      </c>
    </row>
    <row r="78" spans="1:26" x14ac:dyDescent="0.25">
      <c r="A78" s="4"/>
      <c r="B78" s="51" t="s">
        <v>232</v>
      </c>
    </row>
    <row r="79" spans="1:26" x14ac:dyDescent="0.25">
      <c r="A79" s="4"/>
      <c r="B79" s="51" t="s">
        <v>233</v>
      </c>
    </row>
    <row r="80" spans="1:26" x14ac:dyDescent="0.25">
      <c r="A80" s="125"/>
      <c r="B80" s="125"/>
    </row>
    <row r="81" spans="1:2" x14ac:dyDescent="0.25">
      <c r="B81" s="51" t="s">
        <v>245</v>
      </c>
    </row>
    <row r="82" spans="1:2" x14ac:dyDescent="0.25">
      <c r="A82" s="125"/>
      <c r="B82" s="125"/>
    </row>
    <row r="83" spans="1:2" x14ac:dyDescent="0.25">
      <c r="A83" s="4"/>
      <c r="B83" s="51" t="s">
        <v>242</v>
      </c>
    </row>
    <row r="84" spans="1:2" x14ac:dyDescent="0.25">
      <c r="A84" s="4"/>
      <c r="B84" s="122" t="s">
        <v>228</v>
      </c>
    </row>
    <row r="85" spans="1:2" x14ac:dyDescent="0.25">
      <c r="A85" s="4"/>
      <c r="B85" s="122" t="s">
        <v>243</v>
      </c>
    </row>
    <row r="86" spans="1:2" x14ac:dyDescent="0.25">
      <c r="A86" s="4"/>
      <c r="B86" s="122" t="s">
        <v>253</v>
      </c>
    </row>
    <row r="87" spans="1:2" x14ac:dyDescent="0.25">
      <c r="A87" s="4"/>
      <c r="B87" s="51" t="s">
        <v>227</v>
      </c>
    </row>
    <row r="88" spans="1:2" x14ac:dyDescent="0.25">
      <c r="A88" s="4"/>
      <c r="B88" s="122" t="s">
        <v>231</v>
      </c>
    </row>
    <row r="89" spans="1:2" x14ac:dyDescent="0.25">
      <c r="A89" s="4"/>
      <c r="B89" s="122" t="s">
        <v>241</v>
      </c>
    </row>
    <row r="90" spans="1:2" x14ac:dyDescent="0.25">
      <c r="A90" s="4"/>
      <c r="B90" s="122" t="s">
        <v>254</v>
      </c>
    </row>
  </sheetData>
  <autoFilter ref="B5:Z75" xr:uid="{00000000-0009-0000-0000-000002000000}"/>
  <mergeCells count="33">
    <mergeCell ref="A71:B71"/>
    <mergeCell ref="A72:B72"/>
    <mergeCell ref="A74:B74"/>
    <mergeCell ref="A75:B75"/>
    <mergeCell ref="A73:B73"/>
    <mergeCell ref="A1:A4"/>
    <mergeCell ref="B1:B4"/>
    <mergeCell ref="C1:C4"/>
    <mergeCell ref="D1:D4"/>
    <mergeCell ref="I1:P1"/>
    <mergeCell ref="V1:Z1"/>
    <mergeCell ref="E2:E4"/>
    <mergeCell ref="F2:F4"/>
    <mergeCell ref="G2:G4"/>
    <mergeCell ref="H2:H4"/>
    <mergeCell ref="I2:J3"/>
    <mergeCell ref="K2:K4"/>
    <mergeCell ref="L2:O2"/>
    <mergeCell ref="P2:P4"/>
    <mergeCell ref="Q2:Q4"/>
    <mergeCell ref="Q1:U1"/>
    <mergeCell ref="R2:R4"/>
    <mergeCell ref="S2:S4"/>
    <mergeCell ref="T2:T4"/>
    <mergeCell ref="U2:U4"/>
    <mergeCell ref="V2:Y2"/>
    <mergeCell ref="Z2:Z4"/>
    <mergeCell ref="L3:M3"/>
    <mergeCell ref="N3:O3"/>
    <mergeCell ref="V3:V4"/>
    <mergeCell ref="W3:W4"/>
    <mergeCell ref="X3:X4"/>
    <mergeCell ref="Y3:Y4"/>
  </mergeCells>
  <phoneticPr fontId="33" type="noConversion"/>
  <printOptions horizontalCentered="1" gridLines="1" gridLinesSet="0"/>
  <pageMargins left="0.08" right="0.08" top="0.08" bottom="0.08" header="0.5" footer="0.5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A4"/>
    </sheetView>
  </sheetViews>
  <sheetFormatPr defaultColWidth="18.90625" defaultRowHeight="13" x14ac:dyDescent="0.25"/>
  <cols>
    <col min="1" max="1" width="6" style="49" customWidth="1"/>
    <col min="2" max="2" width="21.7265625" style="61" customWidth="1"/>
    <col min="3" max="3" width="10.36328125" style="61" customWidth="1"/>
    <col min="4" max="4" width="14.54296875" style="61" customWidth="1"/>
    <col min="5" max="5" width="11.90625" style="65" customWidth="1"/>
    <col min="6" max="6" width="10.08984375" style="52" customWidth="1"/>
    <col min="7" max="9" width="10.08984375" style="51" customWidth="1"/>
    <col min="10" max="10" width="10.08984375" style="62" customWidth="1"/>
    <col min="11" max="11" width="10.08984375" style="56" customWidth="1"/>
    <col min="12" max="27" width="10.08984375" style="51" customWidth="1"/>
    <col min="28" max="16384" width="18.90625" style="51"/>
  </cols>
  <sheetData>
    <row r="1" spans="1:27" s="47" customFormat="1" ht="18.649999999999999" customHeight="1" thickBot="1" x14ac:dyDescent="0.3">
      <c r="A1" s="223" t="s">
        <v>199</v>
      </c>
      <c r="B1" s="224" t="s">
        <v>97</v>
      </c>
      <c r="C1" s="206" t="s">
        <v>223</v>
      </c>
      <c r="D1" s="209" t="s">
        <v>226</v>
      </c>
      <c r="E1" s="150" t="s">
        <v>216</v>
      </c>
      <c r="F1" s="218" t="s">
        <v>98</v>
      </c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9"/>
      <c r="R1" s="217" t="s">
        <v>99</v>
      </c>
      <c r="S1" s="218"/>
      <c r="T1" s="218"/>
      <c r="U1" s="218"/>
      <c r="V1" s="218"/>
      <c r="W1" s="218"/>
      <c r="X1" s="218"/>
      <c r="Y1" s="218"/>
      <c r="Z1" s="218"/>
      <c r="AA1" s="219"/>
    </row>
    <row r="2" spans="1:27" s="47" customFormat="1" ht="32.4" customHeight="1" thickBot="1" x14ac:dyDescent="0.3">
      <c r="A2" s="223"/>
      <c r="B2" s="224"/>
      <c r="C2" s="207"/>
      <c r="D2" s="210"/>
      <c r="E2" s="162"/>
      <c r="F2" s="150" t="s">
        <v>201</v>
      </c>
      <c r="G2" s="150" t="s">
        <v>202</v>
      </c>
      <c r="H2" s="150" t="s">
        <v>203</v>
      </c>
      <c r="I2" s="150" t="s">
        <v>206</v>
      </c>
      <c r="J2" s="217" t="s">
        <v>215</v>
      </c>
      <c r="K2" s="219"/>
      <c r="L2" s="150" t="s">
        <v>207</v>
      </c>
      <c r="M2" s="159" t="s">
        <v>214</v>
      </c>
      <c r="N2" s="201"/>
      <c r="O2" s="201"/>
      <c r="P2" s="202"/>
      <c r="Q2" s="150" t="s">
        <v>208</v>
      </c>
      <c r="R2" s="162" t="s">
        <v>105</v>
      </c>
      <c r="S2" s="150" t="s">
        <v>212</v>
      </c>
      <c r="T2" s="150" t="s">
        <v>220</v>
      </c>
      <c r="U2" s="150" t="s">
        <v>209</v>
      </c>
      <c r="V2" s="150" t="s">
        <v>210</v>
      </c>
      <c r="W2" s="217" t="s">
        <v>211</v>
      </c>
      <c r="X2" s="218"/>
      <c r="Y2" s="218"/>
      <c r="Z2" s="219"/>
      <c r="AA2" s="150" t="s">
        <v>213</v>
      </c>
    </row>
    <row r="3" spans="1:27" s="47" customFormat="1" ht="27" customHeight="1" thickBot="1" x14ac:dyDescent="0.3">
      <c r="A3" s="223"/>
      <c r="B3" s="224"/>
      <c r="C3" s="207"/>
      <c r="D3" s="210"/>
      <c r="E3" s="162"/>
      <c r="F3" s="162"/>
      <c r="G3" s="162"/>
      <c r="H3" s="162"/>
      <c r="I3" s="162"/>
      <c r="J3" s="220" t="s">
        <v>100</v>
      </c>
      <c r="K3" s="221" t="s">
        <v>101</v>
      </c>
      <c r="L3" s="162"/>
      <c r="M3" s="215" t="s">
        <v>32</v>
      </c>
      <c r="N3" s="216"/>
      <c r="O3" s="215" t="s">
        <v>33</v>
      </c>
      <c r="P3" s="216"/>
      <c r="Q3" s="162"/>
      <c r="R3" s="162"/>
      <c r="S3" s="162"/>
      <c r="T3" s="162"/>
      <c r="U3" s="162"/>
      <c r="V3" s="162"/>
      <c r="W3" s="150" t="s">
        <v>105</v>
      </c>
      <c r="X3" s="150" t="s">
        <v>212</v>
      </c>
      <c r="Y3" s="150" t="s">
        <v>102</v>
      </c>
      <c r="Z3" s="150" t="s">
        <v>210</v>
      </c>
      <c r="AA3" s="162"/>
    </row>
    <row r="4" spans="1:27" s="47" customFormat="1" ht="79.25" customHeight="1" thickBot="1" x14ac:dyDescent="0.3">
      <c r="A4" s="223"/>
      <c r="B4" s="224"/>
      <c r="C4" s="208"/>
      <c r="D4" s="211"/>
      <c r="E4" s="151"/>
      <c r="F4" s="151"/>
      <c r="G4" s="151"/>
      <c r="H4" s="151"/>
      <c r="I4" s="151"/>
      <c r="J4" s="179"/>
      <c r="K4" s="222"/>
      <c r="L4" s="151"/>
      <c r="M4" s="120" t="s">
        <v>103</v>
      </c>
      <c r="N4" s="120" t="s">
        <v>36</v>
      </c>
      <c r="O4" s="121" t="s">
        <v>104</v>
      </c>
      <c r="P4" s="120" t="s">
        <v>36</v>
      </c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</row>
    <row r="5" spans="1:27" s="47" customFormat="1" ht="14" customHeight="1" x14ac:dyDescent="0.25">
      <c r="A5" s="124"/>
      <c r="B5" s="126"/>
      <c r="C5" s="35"/>
      <c r="D5" s="11"/>
      <c r="E5" s="78"/>
      <c r="F5" s="78"/>
      <c r="G5" s="78"/>
      <c r="H5" s="78"/>
      <c r="I5" s="78"/>
      <c r="J5" s="77"/>
      <c r="K5" s="79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</row>
    <row r="6" spans="1:27" s="47" customFormat="1" ht="14" customHeight="1" x14ac:dyDescent="0.25">
      <c r="A6" s="124"/>
      <c r="B6" s="86" t="s">
        <v>239</v>
      </c>
      <c r="C6" s="35"/>
      <c r="D6" s="11"/>
      <c r="E6" s="78"/>
      <c r="F6" s="78"/>
      <c r="G6" s="78"/>
      <c r="H6" s="78"/>
      <c r="I6" s="78"/>
      <c r="J6" s="77"/>
      <c r="K6" s="79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</row>
    <row r="7" spans="1:27" s="47" customFormat="1" ht="14" customHeight="1" x14ac:dyDescent="0.25">
      <c r="A7" s="124"/>
      <c r="B7" s="126"/>
      <c r="C7" s="35"/>
      <c r="D7" s="11"/>
      <c r="E7" s="78"/>
      <c r="F7" s="78"/>
      <c r="G7" s="78"/>
      <c r="H7" s="78"/>
      <c r="I7" s="78"/>
      <c r="J7" s="77"/>
      <c r="K7" s="79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</row>
    <row r="8" spans="1:27" s="47" customFormat="1" ht="15" customHeight="1" x14ac:dyDescent="0.25">
      <c r="A8" s="80"/>
      <c r="B8" s="84" t="s">
        <v>146</v>
      </c>
      <c r="C8" s="48"/>
      <c r="D8" s="48"/>
      <c r="E8" s="78"/>
      <c r="F8" s="78"/>
      <c r="G8" s="78"/>
      <c r="H8" s="78"/>
      <c r="I8" s="78"/>
      <c r="J8" s="77"/>
      <c r="K8" s="79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</row>
    <row r="9" spans="1:27" ht="15" customHeight="1" x14ac:dyDescent="0.25">
      <c r="A9" s="49" t="s">
        <v>2</v>
      </c>
      <c r="B9" s="61" t="s">
        <v>106</v>
      </c>
      <c r="C9" s="61" t="s">
        <v>222</v>
      </c>
      <c r="D9" s="50" t="s">
        <v>93</v>
      </c>
      <c r="E9" s="132">
        <v>58.996000000000002</v>
      </c>
      <c r="F9" s="132">
        <v>6</v>
      </c>
      <c r="G9" s="133">
        <v>4256</v>
      </c>
      <c r="H9" s="133">
        <v>1310</v>
      </c>
      <c r="I9" s="133">
        <v>67</v>
      </c>
      <c r="J9" s="133">
        <v>36</v>
      </c>
      <c r="K9" s="134">
        <v>33.630000000000003</v>
      </c>
      <c r="L9" s="133">
        <v>14093</v>
      </c>
      <c r="M9" s="133">
        <v>7305</v>
      </c>
      <c r="N9" s="133">
        <v>6163</v>
      </c>
      <c r="O9" s="133">
        <v>343184</v>
      </c>
      <c r="P9" s="133">
        <v>308358</v>
      </c>
      <c r="Q9" s="133">
        <v>364</v>
      </c>
      <c r="R9" s="133">
        <v>7036</v>
      </c>
      <c r="S9" s="133">
        <v>113522</v>
      </c>
      <c r="T9" s="133">
        <v>5040418</v>
      </c>
      <c r="U9" s="133">
        <v>165876</v>
      </c>
      <c r="V9" s="133">
        <v>458091</v>
      </c>
      <c r="W9" s="133">
        <v>1678</v>
      </c>
      <c r="X9" s="133">
        <v>18071</v>
      </c>
      <c r="Y9" s="133">
        <v>23520</v>
      </c>
      <c r="Z9" s="133">
        <v>40488</v>
      </c>
      <c r="AA9" s="133">
        <v>1435</v>
      </c>
    </row>
    <row r="10" spans="1:27" ht="15" customHeight="1" x14ac:dyDescent="0.25">
      <c r="A10" s="49" t="s">
        <v>3</v>
      </c>
      <c r="B10" s="61" t="s">
        <v>108</v>
      </c>
      <c r="C10" s="117" t="s">
        <v>222</v>
      </c>
      <c r="D10" s="50" t="s">
        <v>93</v>
      </c>
      <c r="E10" s="132">
        <v>201.43199999999999</v>
      </c>
      <c r="F10" s="132">
        <v>29</v>
      </c>
      <c r="G10" s="132">
        <v>22190</v>
      </c>
      <c r="H10" s="132">
        <v>6691</v>
      </c>
      <c r="I10" s="132">
        <v>366</v>
      </c>
      <c r="J10" s="132">
        <v>278</v>
      </c>
      <c r="K10" s="132">
        <v>259.31</v>
      </c>
      <c r="L10" s="132">
        <v>125660</v>
      </c>
      <c r="M10" s="132">
        <v>84055</v>
      </c>
      <c r="N10" s="132">
        <v>79500</v>
      </c>
      <c r="O10" s="132">
        <v>7766704</v>
      </c>
      <c r="P10" s="132">
        <v>4798038</v>
      </c>
      <c r="Q10" s="132">
        <v>5655</v>
      </c>
      <c r="R10" s="132">
        <v>42064</v>
      </c>
      <c r="S10" s="132">
        <v>1061832</v>
      </c>
      <c r="T10" s="132">
        <v>3374199</v>
      </c>
      <c r="U10" s="132">
        <v>741495</v>
      </c>
      <c r="V10" s="132">
        <v>1500937</v>
      </c>
      <c r="W10" s="132">
        <v>5647</v>
      </c>
      <c r="X10" s="132">
        <v>60834</v>
      </c>
      <c r="Y10" s="132">
        <v>95299</v>
      </c>
      <c r="Z10" s="132">
        <v>304170</v>
      </c>
      <c r="AA10" s="132">
        <v>2881</v>
      </c>
    </row>
    <row r="11" spans="1:27" ht="15" customHeight="1" x14ac:dyDescent="0.25">
      <c r="A11" s="49" t="s">
        <v>4</v>
      </c>
      <c r="B11" s="130" t="s">
        <v>109</v>
      </c>
      <c r="C11" s="130" t="s">
        <v>222</v>
      </c>
      <c r="D11" s="50" t="s">
        <v>93</v>
      </c>
      <c r="E11" s="132">
        <v>52.898000000000003</v>
      </c>
      <c r="F11" s="132">
        <v>11</v>
      </c>
      <c r="G11" s="132">
        <v>5582</v>
      </c>
      <c r="H11" s="132">
        <v>2335</v>
      </c>
      <c r="I11" s="132">
        <v>86</v>
      </c>
      <c r="J11" s="132">
        <v>71</v>
      </c>
      <c r="K11" s="132">
        <v>69.08</v>
      </c>
      <c r="L11" s="132">
        <v>60579</v>
      </c>
      <c r="M11" s="132">
        <v>25288</v>
      </c>
      <c r="N11" s="132">
        <v>23118</v>
      </c>
      <c r="O11" s="132">
        <v>995016</v>
      </c>
      <c r="P11" s="132">
        <v>927522</v>
      </c>
      <c r="Q11" s="132">
        <v>827</v>
      </c>
      <c r="R11" s="132">
        <v>23687</v>
      </c>
      <c r="S11" s="132">
        <v>121833</v>
      </c>
      <c r="T11" s="132">
        <v>1086443</v>
      </c>
      <c r="U11" s="132">
        <v>117902</v>
      </c>
      <c r="V11" s="132">
        <v>176540</v>
      </c>
      <c r="W11" s="132">
        <v>2545</v>
      </c>
      <c r="X11" s="132">
        <v>35746</v>
      </c>
      <c r="Y11" s="132">
        <v>37500</v>
      </c>
      <c r="Z11" s="132">
        <v>86137</v>
      </c>
      <c r="AA11" s="132">
        <v>2159</v>
      </c>
    </row>
    <row r="12" spans="1:27" ht="15" customHeight="1" x14ac:dyDescent="0.25">
      <c r="A12" s="49" t="s">
        <v>5</v>
      </c>
      <c r="B12" s="61" t="s">
        <v>110</v>
      </c>
      <c r="C12" s="117" t="s">
        <v>222</v>
      </c>
      <c r="D12" s="50" t="s">
        <v>93</v>
      </c>
      <c r="E12" s="132">
        <v>132.03800000000001</v>
      </c>
      <c r="F12" s="132">
        <v>21</v>
      </c>
      <c r="G12" s="132">
        <v>12992</v>
      </c>
      <c r="H12" s="132">
        <v>3579</v>
      </c>
      <c r="I12" s="132">
        <v>349</v>
      </c>
      <c r="J12" s="132">
        <v>120</v>
      </c>
      <c r="K12" s="132">
        <v>109.72999999999999</v>
      </c>
      <c r="L12" s="132">
        <v>150563</v>
      </c>
      <c r="M12" s="132">
        <v>25651</v>
      </c>
      <c r="N12" s="132">
        <v>19031</v>
      </c>
      <c r="O12" s="132">
        <v>1263811</v>
      </c>
      <c r="P12" s="132">
        <v>934699</v>
      </c>
      <c r="Q12" s="132">
        <v>1088</v>
      </c>
      <c r="R12" s="132">
        <v>28904</v>
      </c>
      <c r="S12" s="132">
        <v>502878</v>
      </c>
      <c r="T12" s="132">
        <v>1882807</v>
      </c>
      <c r="U12" s="132">
        <v>559829</v>
      </c>
      <c r="V12" s="132">
        <v>296955</v>
      </c>
      <c r="W12" s="132">
        <v>2699</v>
      </c>
      <c r="X12" s="132">
        <v>28390</v>
      </c>
      <c r="Y12" s="132">
        <v>70311</v>
      </c>
      <c r="Z12" s="132">
        <v>16148</v>
      </c>
      <c r="AA12" s="132">
        <v>597</v>
      </c>
    </row>
    <row r="13" spans="1:27" ht="15" customHeight="1" x14ac:dyDescent="0.25">
      <c r="A13" s="49" t="s">
        <v>6</v>
      </c>
      <c r="B13" s="61" t="s">
        <v>111</v>
      </c>
      <c r="C13" s="117" t="s">
        <v>222</v>
      </c>
      <c r="D13" s="50" t="s">
        <v>93</v>
      </c>
      <c r="E13" s="132">
        <v>61.441000000000003</v>
      </c>
      <c r="F13" s="132">
        <v>12</v>
      </c>
      <c r="G13" s="132">
        <v>6348</v>
      </c>
      <c r="H13" s="132">
        <v>2137</v>
      </c>
      <c r="I13" s="132">
        <v>84</v>
      </c>
      <c r="J13" s="132">
        <v>68</v>
      </c>
      <c r="K13" s="132">
        <v>67</v>
      </c>
      <c r="L13" s="132">
        <v>70961</v>
      </c>
      <c r="M13" s="132">
        <v>28993</v>
      </c>
      <c r="N13" s="132">
        <v>27157</v>
      </c>
      <c r="O13" s="132">
        <v>843183</v>
      </c>
      <c r="P13" s="132">
        <v>765121</v>
      </c>
      <c r="Q13" s="132">
        <v>541</v>
      </c>
      <c r="R13" s="132">
        <v>16256</v>
      </c>
      <c r="S13" s="132">
        <v>120928</v>
      </c>
      <c r="T13" s="132">
        <v>1292190</v>
      </c>
      <c r="U13" s="132">
        <v>169471</v>
      </c>
      <c r="V13" s="132">
        <v>58580</v>
      </c>
      <c r="W13" s="132">
        <v>3114</v>
      </c>
      <c r="X13" s="132">
        <v>14834</v>
      </c>
      <c r="Y13" s="132">
        <v>32644</v>
      </c>
      <c r="Z13" s="132">
        <v>2222</v>
      </c>
      <c r="AA13" s="132">
        <v>710</v>
      </c>
    </row>
    <row r="14" spans="1:27" s="52" customFormat="1" ht="15" customHeight="1" x14ac:dyDescent="0.25">
      <c r="A14" s="49" t="s">
        <v>7</v>
      </c>
      <c r="B14" s="61" t="s">
        <v>112</v>
      </c>
      <c r="C14" s="117" t="s">
        <v>222</v>
      </c>
      <c r="D14" s="50" t="s">
        <v>93</v>
      </c>
      <c r="E14" s="132">
        <v>110.687</v>
      </c>
      <c r="F14" s="132">
        <v>20</v>
      </c>
      <c r="G14" s="132">
        <v>12268</v>
      </c>
      <c r="H14" s="132">
        <v>4073</v>
      </c>
      <c r="I14" s="132">
        <v>195</v>
      </c>
      <c r="J14" s="132">
        <v>113</v>
      </c>
      <c r="K14" s="132">
        <v>108.51</v>
      </c>
      <c r="L14" s="132">
        <v>40746</v>
      </c>
      <c r="M14" s="132">
        <v>23651</v>
      </c>
      <c r="N14" s="132">
        <v>18013</v>
      </c>
      <c r="O14" s="132">
        <v>974368</v>
      </c>
      <c r="P14" s="132">
        <v>763358</v>
      </c>
      <c r="Q14" s="132">
        <v>949</v>
      </c>
      <c r="R14" s="132">
        <v>42125</v>
      </c>
      <c r="S14" s="132">
        <v>471169</v>
      </c>
      <c r="T14" s="132">
        <v>706365</v>
      </c>
      <c r="U14" s="132">
        <v>340813</v>
      </c>
      <c r="V14" s="132">
        <v>804414</v>
      </c>
      <c r="W14" s="132">
        <v>14155</v>
      </c>
      <c r="X14" s="132">
        <v>167404</v>
      </c>
      <c r="Y14" s="132">
        <v>90547</v>
      </c>
      <c r="Z14" s="132">
        <v>385085</v>
      </c>
      <c r="AA14" s="132">
        <v>3823</v>
      </c>
    </row>
    <row r="15" spans="1:27" ht="15" customHeight="1" x14ac:dyDescent="0.25">
      <c r="A15" s="49" t="s">
        <v>8</v>
      </c>
      <c r="B15" s="61" t="s">
        <v>113</v>
      </c>
      <c r="C15" s="117" t="s">
        <v>222</v>
      </c>
      <c r="D15" s="50" t="s">
        <v>93</v>
      </c>
      <c r="E15" s="132">
        <v>154.52099999999999</v>
      </c>
      <c r="F15" s="132">
        <v>14</v>
      </c>
      <c r="G15" s="132">
        <v>17347</v>
      </c>
      <c r="H15" s="132">
        <v>3345</v>
      </c>
      <c r="I15" s="132">
        <v>210</v>
      </c>
      <c r="J15" s="132">
        <v>143</v>
      </c>
      <c r="K15" s="132">
        <v>140.5</v>
      </c>
      <c r="L15" s="132">
        <v>117752</v>
      </c>
      <c r="M15" s="132">
        <v>64107</v>
      </c>
      <c r="N15" s="132">
        <v>62537</v>
      </c>
      <c r="O15" s="132">
        <v>2120708</v>
      </c>
      <c r="P15" s="132">
        <v>1993780</v>
      </c>
      <c r="Q15" s="132">
        <v>982</v>
      </c>
      <c r="R15" s="132">
        <v>43291</v>
      </c>
      <c r="S15" s="132">
        <v>541694</v>
      </c>
      <c r="T15" s="132">
        <v>3370455</v>
      </c>
      <c r="U15" s="132">
        <v>612638</v>
      </c>
      <c r="V15" s="132">
        <v>1100325</v>
      </c>
      <c r="W15" s="132">
        <v>9737</v>
      </c>
      <c r="X15" s="132">
        <v>97303</v>
      </c>
      <c r="Y15" s="132">
        <v>105900</v>
      </c>
      <c r="Z15" s="132">
        <v>269635</v>
      </c>
      <c r="AA15" s="132">
        <v>3149</v>
      </c>
    </row>
    <row r="16" spans="1:27" ht="15" customHeight="1" x14ac:dyDescent="0.25">
      <c r="A16" s="49" t="s">
        <v>9</v>
      </c>
      <c r="B16" s="61" t="s">
        <v>114</v>
      </c>
      <c r="C16" s="117" t="s">
        <v>222</v>
      </c>
      <c r="D16" s="50" t="s">
        <v>93</v>
      </c>
      <c r="E16" s="132">
        <v>116.79900000000001</v>
      </c>
      <c r="F16" s="132">
        <v>16</v>
      </c>
      <c r="G16" s="132">
        <v>7054</v>
      </c>
      <c r="H16" s="132">
        <v>3592</v>
      </c>
      <c r="I16" s="132">
        <v>92</v>
      </c>
      <c r="J16" s="132">
        <v>78</v>
      </c>
      <c r="K16" s="132">
        <v>77</v>
      </c>
      <c r="L16" s="132">
        <v>37478</v>
      </c>
      <c r="M16" s="132">
        <v>19614</v>
      </c>
      <c r="N16" s="132">
        <v>18747</v>
      </c>
      <c r="O16" s="132">
        <v>978567</v>
      </c>
      <c r="P16" s="132">
        <v>893474</v>
      </c>
      <c r="Q16" s="132">
        <v>1278</v>
      </c>
      <c r="R16" s="132">
        <v>34058</v>
      </c>
      <c r="S16" s="132">
        <v>396363</v>
      </c>
      <c r="T16" s="132">
        <v>659453</v>
      </c>
      <c r="U16" s="132">
        <v>382077</v>
      </c>
      <c r="V16" s="132">
        <v>659432</v>
      </c>
      <c r="W16" s="132">
        <v>4210</v>
      </c>
      <c r="X16" s="132">
        <v>53872</v>
      </c>
      <c r="Y16" s="132">
        <v>90066</v>
      </c>
      <c r="Z16" s="132">
        <v>114212</v>
      </c>
      <c r="AA16" s="132">
        <v>1455</v>
      </c>
    </row>
    <row r="17" spans="1:27" ht="15" customHeight="1" x14ac:dyDescent="0.25">
      <c r="A17" s="49" t="s">
        <v>10</v>
      </c>
      <c r="B17" s="61" t="s">
        <v>115</v>
      </c>
      <c r="C17" s="117" t="s">
        <v>222</v>
      </c>
      <c r="D17" s="50" t="s">
        <v>93</v>
      </c>
      <c r="E17" s="132">
        <v>142.87299999999999</v>
      </c>
      <c r="F17" s="132">
        <v>21</v>
      </c>
      <c r="G17" s="132">
        <v>23114</v>
      </c>
      <c r="H17" s="132">
        <v>4134</v>
      </c>
      <c r="I17" s="132">
        <v>251</v>
      </c>
      <c r="J17" s="132">
        <v>188</v>
      </c>
      <c r="K17" s="132">
        <v>181.45000000000002</v>
      </c>
      <c r="L17" s="132">
        <v>611666</v>
      </c>
      <c r="M17" s="132">
        <v>63517</v>
      </c>
      <c r="N17" s="132">
        <v>54793</v>
      </c>
      <c r="O17" s="132">
        <v>2908502</v>
      </c>
      <c r="P17" s="132">
        <v>2596469</v>
      </c>
      <c r="Q17" s="132">
        <v>1572</v>
      </c>
      <c r="R17" s="132">
        <v>47589</v>
      </c>
      <c r="S17" s="132">
        <v>849293</v>
      </c>
      <c r="T17" s="132">
        <v>1150194</v>
      </c>
      <c r="U17" s="132">
        <v>497777</v>
      </c>
      <c r="V17" s="132">
        <v>633636</v>
      </c>
      <c r="W17" s="132">
        <v>4317</v>
      </c>
      <c r="X17" s="132">
        <v>48881</v>
      </c>
      <c r="Y17" s="132">
        <v>66531</v>
      </c>
      <c r="Z17" s="132">
        <v>122073</v>
      </c>
      <c r="AA17" s="132">
        <v>1010</v>
      </c>
    </row>
    <row r="18" spans="1:27" ht="15" customHeight="1" x14ac:dyDescent="0.25">
      <c r="A18" s="49" t="s">
        <v>11</v>
      </c>
      <c r="B18" s="61" t="s">
        <v>116</v>
      </c>
      <c r="C18" s="117" t="s">
        <v>222</v>
      </c>
      <c r="D18" s="50" t="s">
        <v>93</v>
      </c>
      <c r="E18" s="132">
        <v>33.579000000000001</v>
      </c>
      <c r="F18" s="132">
        <v>11</v>
      </c>
      <c r="G18" s="132">
        <v>5412</v>
      </c>
      <c r="H18" s="132">
        <v>1434</v>
      </c>
      <c r="I18" s="132">
        <v>40</v>
      </c>
      <c r="J18" s="132">
        <v>32</v>
      </c>
      <c r="K18" s="132">
        <v>31.5</v>
      </c>
      <c r="L18" s="132">
        <v>49647</v>
      </c>
      <c r="M18" s="132">
        <v>22888</v>
      </c>
      <c r="N18" s="132">
        <v>22040</v>
      </c>
      <c r="O18" s="132">
        <v>530177</v>
      </c>
      <c r="P18" s="132">
        <v>490517</v>
      </c>
      <c r="Q18" s="132">
        <v>434</v>
      </c>
      <c r="R18" s="132">
        <v>6867</v>
      </c>
      <c r="S18" s="132">
        <v>128191</v>
      </c>
      <c r="T18" s="132">
        <v>319278</v>
      </c>
      <c r="U18" s="132">
        <v>83632</v>
      </c>
      <c r="V18" s="132">
        <v>381563</v>
      </c>
      <c r="W18" s="132">
        <v>1955</v>
      </c>
      <c r="X18" s="132">
        <v>37168</v>
      </c>
      <c r="Y18" s="132">
        <v>13323</v>
      </c>
      <c r="Z18" s="132">
        <v>110429</v>
      </c>
      <c r="AA18" s="132">
        <v>790</v>
      </c>
    </row>
    <row r="19" spans="1:27" ht="15" customHeight="1" x14ac:dyDescent="0.25">
      <c r="A19" s="49" t="s">
        <v>12</v>
      </c>
      <c r="B19" s="61" t="s">
        <v>117</v>
      </c>
      <c r="C19" s="117" t="s">
        <v>222</v>
      </c>
      <c r="D19" s="50" t="s">
        <v>93</v>
      </c>
      <c r="E19" s="132">
        <v>160.76599999999999</v>
      </c>
      <c r="F19" s="132">
        <v>24</v>
      </c>
      <c r="G19" s="132">
        <v>23434</v>
      </c>
      <c r="H19" s="132">
        <v>5559</v>
      </c>
      <c r="I19" s="132">
        <v>458</v>
      </c>
      <c r="J19" s="132">
        <v>229</v>
      </c>
      <c r="K19" s="132">
        <v>222.75</v>
      </c>
      <c r="L19" s="132">
        <v>559138</v>
      </c>
      <c r="M19" s="132">
        <v>78195</v>
      </c>
      <c r="N19" s="132">
        <v>45695</v>
      </c>
      <c r="O19" s="132">
        <v>3451410</v>
      </c>
      <c r="P19" s="132">
        <v>2969495</v>
      </c>
      <c r="Q19" s="132">
        <v>2517</v>
      </c>
      <c r="R19" s="132">
        <v>76985</v>
      </c>
      <c r="S19" s="132">
        <v>1117262</v>
      </c>
      <c r="T19" s="132">
        <v>4732687</v>
      </c>
      <c r="U19" s="132">
        <v>789626</v>
      </c>
      <c r="V19" s="132">
        <v>996102</v>
      </c>
      <c r="W19" s="132">
        <v>11198</v>
      </c>
      <c r="X19" s="132">
        <v>119168</v>
      </c>
      <c r="Y19" s="132">
        <v>135565</v>
      </c>
      <c r="Z19" s="132">
        <v>336711</v>
      </c>
      <c r="AA19" s="132">
        <v>3796</v>
      </c>
    </row>
    <row r="20" spans="1:27" ht="15" customHeight="1" x14ac:dyDescent="0.25">
      <c r="A20" s="49" t="s">
        <v>13</v>
      </c>
      <c r="B20" s="61" t="s">
        <v>118</v>
      </c>
      <c r="C20" s="117" t="s">
        <v>222</v>
      </c>
      <c r="D20" s="50" t="s">
        <v>93</v>
      </c>
      <c r="E20" s="132">
        <v>96.94</v>
      </c>
      <c r="F20" s="132">
        <v>23</v>
      </c>
      <c r="G20" s="132">
        <v>7211</v>
      </c>
      <c r="H20" s="132">
        <v>4960</v>
      </c>
      <c r="I20" s="132">
        <v>97</v>
      </c>
      <c r="J20" s="132">
        <v>97</v>
      </c>
      <c r="K20" s="132">
        <v>89.449999999999989</v>
      </c>
      <c r="L20" s="132">
        <v>36163</v>
      </c>
      <c r="M20" s="132">
        <v>17175</v>
      </c>
      <c r="N20" s="132">
        <v>12938</v>
      </c>
      <c r="O20" s="132">
        <v>1049758</v>
      </c>
      <c r="P20" s="132">
        <v>884834</v>
      </c>
      <c r="Q20" s="132">
        <v>1364</v>
      </c>
      <c r="R20" s="132">
        <v>16173</v>
      </c>
      <c r="S20" s="132">
        <v>181491</v>
      </c>
      <c r="T20" s="132">
        <v>3080051</v>
      </c>
      <c r="U20" s="132">
        <v>357965</v>
      </c>
      <c r="V20" s="132">
        <v>406342</v>
      </c>
      <c r="W20" s="132">
        <v>3174</v>
      </c>
      <c r="X20" s="132">
        <v>36837</v>
      </c>
      <c r="Y20" s="132">
        <v>76864</v>
      </c>
      <c r="Z20" s="132">
        <v>87169</v>
      </c>
      <c r="AA20" s="132">
        <v>1966</v>
      </c>
    </row>
    <row r="21" spans="1:27" ht="15" customHeight="1" x14ac:dyDescent="0.25">
      <c r="A21" s="49" t="s">
        <v>14</v>
      </c>
      <c r="B21" s="61" t="s">
        <v>119</v>
      </c>
      <c r="C21" s="117" t="s">
        <v>222</v>
      </c>
      <c r="D21" s="50" t="s">
        <v>93</v>
      </c>
      <c r="E21" s="132">
        <v>31.795000000000002</v>
      </c>
      <c r="F21" s="132">
        <v>7</v>
      </c>
      <c r="G21" s="132">
        <v>12549</v>
      </c>
      <c r="H21" s="132">
        <v>1541</v>
      </c>
      <c r="I21" s="132">
        <v>23</v>
      </c>
      <c r="J21" s="132">
        <v>48</v>
      </c>
      <c r="K21" s="132">
        <v>41.85</v>
      </c>
      <c r="L21" s="132">
        <v>63020</v>
      </c>
      <c r="M21" s="132">
        <v>15635</v>
      </c>
      <c r="N21" s="132">
        <v>14958</v>
      </c>
      <c r="O21" s="132">
        <v>587158</v>
      </c>
      <c r="P21" s="132">
        <v>531753</v>
      </c>
      <c r="Q21" s="132">
        <v>630</v>
      </c>
      <c r="R21" s="132">
        <v>4709</v>
      </c>
      <c r="S21" s="132">
        <v>93340</v>
      </c>
      <c r="T21" s="132">
        <v>187991</v>
      </c>
      <c r="U21" s="132">
        <v>136093</v>
      </c>
      <c r="V21" s="132">
        <v>41037</v>
      </c>
      <c r="W21" s="132">
        <v>550</v>
      </c>
      <c r="X21" s="132">
        <v>10027</v>
      </c>
      <c r="Y21" s="132">
        <v>18486</v>
      </c>
      <c r="Z21" s="132">
        <v>4866</v>
      </c>
      <c r="AA21" s="132">
        <v>577</v>
      </c>
    </row>
    <row r="22" spans="1:27" ht="15" customHeight="1" x14ac:dyDescent="0.25">
      <c r="A22" s="49" t="s">
        <v>15</v>
      </c>
      <c r="B22" s="61" t="s">
        <v>120</v>
      </c>
      <c r="C22" s="117" t="s">
        <v>222</v>
      </c>
      <c r="D22" s="50" t="s">
        <v>93</v>
      </c>
      <c r="E22" s="132">
        <v>71.284999999999997</v>
      </c>
      <c r="F22" s="132">
        <v>15</v>
      </c>
      <c r="G22" s="132">
        <v>6035</v>
      </c>
      <c r="H22" s="132">
        <v>2643</v>
      </c>
      <c r="I22" s="132">
        <v>76</v>
      </c>
      <c r="J22" s="132">
        <v>56</v>
      </c>
      <c r="K22" s="132">
        <v>51</v>
      </c>
      <c r="L22" s="132">
        <v>37352</v>
      </c>
      <c r="M22" s="132">
        <v>22874</v>
      </c>
      <c r="N22" s="132">
        <v>22125</v>
      </c>
      <c r="O22" s="132">
        <v>894130</v>
      </c>
      <c r="P22" s="132">
        <v>839592</v>
      </c>
      <c r="Q22" s="132">
        <v>789</v>
      </c>
      <c r="R22" s="132">
        <v>18119</v>
      </c>
      <c r="S22" s="132">
        <v>243784</v>
      </c>
      <c r="T22" s="132">
        <v>648638</v>
      </c>
      <c r="U22" s="132">
        <v>213807</v>
      </c>
      <c r="V22" s="132">
        <v>660969</v>
      </c>
      <c r="W22" s="132">
        <v>3232</v>
      </c>
      <c r="X22" s="132">
        <v>57650</v>
      </c>
      <c r="Y22" s="132">
        <v>26734</v>
      </c>
      <c r="Z22" s="132">
        <v>206434</v>
      </c>
      <c r="AA22" s="132">
        <v>2004</v>
      </c>
    </row>
    <row r="23" spans="1:27" ht="15" customHeight="1" x14ac:dyDescent="0.25">
      <c r="A23" s="49" t="s">
        <v>16</v>
      </c>
      <c r="B23" s="61" t="s">
        <v>121</v>
      </c>
      <c r="C23" s="117" t="s">
        <v>222</v>
      </c>
      <c r="D23" s="50" t="s">
        <v>93</v>
      </c>
      <c r="E23" s="132">
        <v>78.406999999999996</v>
      </c>
      <c r="F23" s="132">
        <v>16</v>
      </c>
      <c r="G23" s="132">
        <v>11292</v>
      </c>
      <c r="H23" s="132">
        <v>3128</v>
      </c>
      <c r="I23" s="132">
        <v>52</v>
      </c>
      <c r="J23" s="132">
        <v>48</v>
      </c>
      <c r="K23" s="132">
        <v>46.32</v>
      </c>
      <c r="L23" s="132">
        <v>82921</v>
      </c>
      <c r="M23" s="132">
        <v>29209</v>
      </c>
      <c r="N23" s="132">
        <v>27663</v>
      </c>
      <c r="O23" s="132">
        <v>874419</v>
      </c>
      <c r="P23" s="132">
        <v>816773</v>
      </c>
      <c r="Q23" s="132">
        <v>817</v>
      </c>
      <c r="R23" s="132">
        <v>17518</v>
      </c>
      <c r="S23" s="132">
        <v>292031</v>
      </c>
      <c r="T23" s="132">
        <v>400758</v>
      </c>
      <c r="U23" s="132">
        <v>400863</v>
      </c>
      <c r="V23" s="132">
        <v>1028919</v>
      </c>
      <c r="W23" s="132">
        <v>5333</v>
      </c>
      <c r="X23" s="132">
        <v>60951</v>
      </c>
      <c r="Y23" s="132">
        <v>69775</v>
      </c>
      <c r="Z23" s="132">
        <v>270442</v>
      </c>
      <c r="AA23" s="132">
        <v>1327</v>
      </c>
    </row>
    <row r="24" spans="1:27" ht="15" customHeight="1" x14ac:dyDescent="0.25">
      <c r="A24" s="49" t="s">
        <v>17</v>
      </c>
      <c r="B24" s="61" t="s">
        <v>122</v>
      </c>
      <c r="C24" s="117" t="s">
        <v>222</v>
      </c>
      <c r="D24" s="50" t="s">
        <v>93</v>
      </c>
      <c r="E24" s="132">
        <v>65.844999999999999</v>
      </c>
      <c r="F24" s="132">
        <v>10</v>
      </c>
      <c r="G24" s="132">
        <v>2289</v>
      </c>
      <c r="H24" s="132">
        <v>1892</v>
      </c>
      <c r="I24" s="132">
        <v>27</v>
      </c>
      <c r="J24" s="132">
        <v>42</v>
      </c>
      <c r="K24" s="132">
        <v>37.33</v>
      </c>
      <c r="L24" s="132">
        <v>19956</v>
      </c>
      <c r="M24" s="132">
        <v>11685</v>
      </c>
      <c r="N24" s="132">
        <v>10863</v>
      </c>
      <c r="O24" s="132">
        <v>473265</v>
      </c>
      <c r="P24" s="132">
        <v>439116</v>
      </c>
      <c r="Q24" s="132">
        <v>544</v>
      </c>
      <c r="R24" s="132">
        <v>7327</v>
      </c>
      <c r="S24" s="132">
        <v>61404</v>
      </c>
      <c r="T24" s="132">
        <v>273456</v>
      </c>
      <c r="U24" s="132">
        <v>137580</v>
      </c>
      <c r="V24" s="132">
        <v>55350</v>
      </c>
      <c r="W24" s="132">
        <v>2221</v>
      </c>
      <c r="X24" s="132">
        <v>8784</v>
      </c>
      <c r="Y24" s="132">
        <v>25218</v>
      </c>
      <c r="Z24" s="132">
        <v>14675</v>
      </c>
      <c r="AA24" s="132">
        <v>212</v>
      </c>
    </row>
    <row r="25" spans="1:27" ht="15" customHeight="1" x14ac:dyDescent="0.25">
      <c r="A25" s="49" t="s">
        <v>18</v>
      </c>
      <c r="B25" s="61" t="s">
        <v>123</v>
      </c>
      <c r="C25" s="117" t="s">
        <v>222</v>
      </c>
      <c r="D25" s="50" t="s">
        <v>93</v>
      </c>
      <c r="E25" s="132">
        <v>59.738</v>
      </c>
      <c r="F25" s="132">
        <v>14</v>
      </c>
      <c r="G25" s="132">
        <v>9621</v>
      </c>
      <c r="H25" s="132">
        <v>2871</v>
      </c>
      <c r="I25" s="132">
        <v>188</v>
      </c>
      <c r="J25" s="132">
        <v>64</v>
      </c>
      <c r="K25" s="132">
        <v>60.86</v>
      </c>
      <c r="L25" s="132">
        <v>65253</v>
      </c>
      <c r="M25" s="132">
        <v>34987</v>
      </c>
      <c r="N25" s="132">
        <v>32263</v>
      </c>
      <c r="O25" s="132">
        <v>1061157</v>
      </c>
      <c r="P25" s="132">
        <v>927131</v>
      </c>
      <c r="Q25" s="132">
        <v>1038</v>
      </c>
      <c r="R25" s="132">
        <v>25948</v>
      </c>
      <c r="S25" s="132">
        <v>181835</v>
      </c>
      <c r="T25" s="132">
        <v>1159015</v>
      </c>
      <c r="U25" s="132">
        <v>214542</v>
      </c>
      <c r="V25" s="132">
        <v>267872</v>
      </c>
      <c r="W25" s="132">
        <v>3354</v>
      </c>
      <c r="X25" s="132">
        <v>24601</v>
      </c>
      <c r="Y25" s="132">
        <v>47943</v>
      </c>
      <c r="Z25" s="132">
        <v>81813</v>
      </c>
      <c r="AA25" s="132">
        <v>2002</v>
      </c>
    </row>
    <row r="26" spans="1:27" ht="15" customHeight="1" x14ac:dyDescent="0.25">
      <c r="A26" s="49" t="s">
        <v>19</v>
      </c>
      <c r="B26" s="61" t="s">
        <v>124</v>
      </c>
      <c r="C26" s="117" t="s">
        <v>222</v>
      </c>
      <c r="D26" s="50" t="s">
        <v>93</v>
      </c>
      <c r="E26" s="132">
        <v>57.402999999999999</v>
      </c>
      <c r="F26" s="132">
        <v>17</v>
      </c>
      <c r="G26" s="132">
        <v>4701</v>
      </c>
      <c r="H26" s="132">
        <v>3005</v>
      </c>
      <c r="I26" s="132">
        <v>106</v>
      </c>
      <c r="J26" s="132">
        <v>61</v>
      </c>
      <c r="K26" s="132">
        <v>57.800000000000004</v>
      </c>
      <c r="L26" s="132">
        <v>84330</v>
      </c>
      <c r="M26" s="132">
        <v>34133</v>
      </c>
      <c r="N26" s="132">
        <v>32795</v>
      </c>
      <c r="O26" s="132">
        <v>776474</v>
      </c>
      <c r="P26" s="132">
        <v>726030</v>
      </c>
      <c r="Q26" s="132">
        <v>678</v>
      </c>
      <c r="R26" s="132">
        <v>11119</v>
      </c>
      <c r="S26" s="132">
        <v>122491</v>
      </c>
      <c r="T26" s="132">
        <v>320913</v>
      </c>
      <c r="U26" s="132">
        <v>204626</v>
      </c>
      <c r="V26" s="132">
        <v>135373</v>
      </c>
      <c r="W26" s="132">
        <v>2748</v>
      </c>
      <c r="X26" s="132">
        <v>41638</v>
      </c>
      <c r="Y26" s="132">
        <v>57375</v>
      </c>
      <c r="Z26" s="132">
        <v>54480</v>
      </c>
      <c r="AA26" s="132">
        <v>1230</v>
      </c>
    </row>
    <row r="27" spans="1:27" s="55" customFormat="1" ht="15" customHeight="1" x14ac:dyDescent="0.25">
      <c r="A27" s="49"/>
      <c r="B27" s="82" t="s">
        <v>145</v>
      </c>
      <c r="C27" s="130" t="s">
        <v>222</v>
      </c>
      <c r="D27" s="50" t="s">
        <v>93</v>
      </c>
      <c r="E27" s="13">
        <f t="shared" ref="E27:P27" si="0">SUM(E9:E26)</f>
        <v>1687.4430000000002</v>
      </c>
      <c r="F27" s="14">
        <f t="shared" si="0"/>
        <v>287</v>
      </c>
      <c r="G27" s="14">
        <f t="shared" si="0"/>
        <v>193695</v>
      </c>
      <c r="H27" s="14">
        <f t="shared" si="0"/>
        <v>58229</v>
      </c>
      <c r="I27" s="14">
        <f t="shared" si="0"/>
        <v>2767</v>
      </c>
      <c r="J27" s="14">
        <f t="shared" si="0"/>
        <v>1772</v>
      </c>
      <c r="K27" s="54">
        <f t="shared" si="0"/>
        <v>1685.0699999999997</v>
      </c>
      <c r="L27" s="14">
        <f t="shared" si="0"/>
        <v>2227278</v>
      </c>
      <c r="M27" s="14">
        <f t="shared" si="0"/>
        <v>608962</v>
      </c>
      <c r="N27" s="14">
        <f t="shared" si="0"/>
        <v>530399</v>
      </c>
      <c r="O27" s="14">
        <f t="shared" si="0"/>
        <v>27891991</v>
      </c>
      <c r="P27" s="14">
        <f t="shared" si="0"/>
        <v>22606060</v>
      </c>
      <c r="Q27" s="14">
        <f>SUM(Q12:Q26)</f>
        <v>15221</v>
      </c>
      <c r="R27" s="14">
        <f>SUM(R12:R26)</f>
        <v>396988</v>
      </c>
      <c r="S27" s="14">
        <f t="shared" ref="S27:AA27" si="1">SUM(S9:S26)</f>
        <v>6601341</v>
      </c>
      <c r="T27" s="14">
        <f t="shared" si="1"/>
        <v>29685311</v>
      </c>
      <c r="U27" s="14">
        <f t="shared" si="1"/>
        <v>6126612</v>
      </c>
      <c r="V27" s="14">
        <f t="shared" si="1"/>
        <v>9662437</v>
      </c>
      <c r="W27" s="14">
        <f t="shared" si="1"/>
        <v>81867</v>
      </c>
      <c r="X27" s="14">
        <f t="shared" si="1"/>
        <v>922159</v>
      </c>
      <c r="Y27" s="14">
        <f t="shared" si="1"/>
        <v>1083601</v>
      </c>
      <c r="Z27" s="14">
        <f t="shared" si="1"/>
        <v>2507189</v>
      </c>
      <c r="AA27" s="14">
        <f t="shared" si="1"/>
        <v>31123</v>
      </c>
    </row>
    <row r="28" spans="1:27" ht="15" customHeight="1" x14ac:dyDescent="0.25">
      <c r="B28" s="82"/>
      <c r="D28" s="50"/>
      <c r="E28" s="13"/>
      <c r="G28" s="14"/>
      <c r="H28" s="14"/>
      <c r="I28" s="14"/>
      <c r="J28" s="14"/>
      <c r="K28" s="5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15" customHeight="1" x14ac:dyDescent="0.25">
      <c r="B29" s="81" t="s">
        <v>144</v>
      </c>
      <c r="D29" s="50"/>
      <c r="E29" s="13"/>
      <c r="G29" s="14"/>
      <c r="H29" s="14"/>
      <c r="I29" s="14"/>
      <c r="J29" s="14"/>
      <c r="K29" s="5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15" customHeight="1" x14ac:dyDescent="0.25">
      <c r="A30" s="49" t="s">
        <v>20</v>
      </c>
      <c r="B30" s="61" t="s">
        <v>125</v>
      </c>
      <c r="C30" s="117" t="s">
        <v>222</v>
      </c>
      <c r="D30" s="50" t="s">
        <v>93</v>
      </c>
      <c r="E30" s="13">
        <v>26.745000000000001</v>
      </c>
      <c r="F30" s="132">
        <v>6</v>
      </c>
      <c r="G30" s="132">
        <v>3156</v>
      </c>
      <c r="H30" s="132">
        <v>1238</v>
      </c>
      <c r="I30" s="132">
        <v>9</v>
      </c>
      <c r="J30" s="132">
        <v>30</v>
      </c>
      <c r="K30" s="132">
        <v>28.5</v>
      </c>
      <c r="L30" s="132">
        <v>52527</v>
      </c>
      <c r="M30" s="132">
        <v>26331</v>
      </c>
      <c r="N30" s="132">
        <v>25205</v>
      </c>
      <c r="O30" s="132">
        <v>427956</v>
      </c>
      <c r="P30" s="132">
        <v>390437</v>
      </c>
      <c r="Q30" s="132">
        <v>462</v>
      </c>
      <c r="R30" s="132">
        <v>6108</v>
      </c>
      <c r="S30" s="132">
        <v>48851</v>
      </c>
      <c r="T30" s="132">
        <v>210201</v>
      </c>
      <c r="U30" s="132">
        <v>124016</v>
      </c>
      <c r="V30" s="132">
        <v>89174</v>
      </c>
      <c r="W30" s="132">
        <v>1908</v>
      </c>
      <c r="X30" s="132">
        <v>13627</v>
      </c>
      <c r="Y30" s="132">
        <v>37208</v>
      </c>
      <c r="Z30" s="132">
        <v>19406</v>
      </c>
      <c r="AA30" s="132">
        <v>332</v>
      </c>
    </row>
    <row r="31" spans="1:27" s="55" customFormat="1" ht="15" customHeight="1" x14ac:dyDescent="0.25">
      <c r="A31" s="53"/>
      <c r="B31" s="82" t="s">
        <v>150</v>
      </c>
      <c r="C31" s="117" t="s">
        <v>222</v>
      </c>
      <c r="D31" s="50" t="s">
        <v>93</v>
      </c>
      <c r="E31" s="13">
        <f t="shared" ref="E31:P31" si="2">SUM(E9:E26)+E30</f>
        <v>1714.1880000000001</v>
      </c>
      <c r="F31" s="57">
        <f t="shared" si="2"/>
        <v>293</v>
      </c>
      <c r="G31" s="57">
        <f t="shared" si="2"/>
        <v>196851</v>
      </c>
      <c r="H31" s="57">
        <f t="shared" si="2"/>
        <v>59467</v>
      </c>
      <c r="I31" s="57">
        <f t="shared" si="2"/>
        <v>2776</v>
      </c>
      <c r="J31" s="57">
        <f t="shared" si="2"/>
        <v>1802</v>
      </c>
      <c r="K31" s="54">
        <f t="shared" si="2"/>
        <v>1713.5699999999997</v>
      </c>
      <c r="L31" s="57">
        <f t="shared" si="2"/>
        <v>2279805</v>
      </c>
      <c r="M31" s="57">
        <f t="shared" si="2"/>
        <v>635293</v>
      </c>
      <c r="N31" s="57">
        <f t="shared" si="2"/>
        <v>555604</v>
      </c>
      <c r="O31" s="57">
        <f t="shared" si="2"/>
        <v>28319947</v>
      </c>
      <c r="P31" s="57">
        <f t="shared" si="2"/>
        <v>22996497</v>
      </c>
      <c r="Q31" s="57">
        <f>SUM(Q12:Q26)+Q30</f>
        <v>15683</v>
      </c>
      <c r="R31" s="57">
        <f>SUM(R12:R26)+R30</f>
        <v>403096</v>
      </c>
      <c r="S31" s="57">
        <f t="shared" ref="S31:AA31" si="3">SUM(S9:S26)+S30</f>
        <v>6650192</v>
      </c>
      <c r="T31" s="57">
        <f t="shared" si="3"/>
        <v>29895512</v>
      </c>
      <c r="U31" s="57">
        <f t="shared" si="3"/>
        <v>6250628</v>
      </c>
      <c r="V31" s="57">
        <f t="shared" si="3"/>
        <v>9751611</v>
      </c>
      <c r="W31" s="57">
        <f t="shared" si="3"/>
        <v>83775</v>
      </c>
      <c r="X31" s="57">
        <f t="shared" si="3"/>
        <v>935786</v>
      </c>
      <c r="Y31" s="57">
        <f t="shared" si="3"/>
        <v>1120809</v>
      </c>
      <c r="Z31" s="57">
        <f t="shared" si="3"/>
        <v>2526595</v>
      </c>
      <c r="AA31" s="57">
        <f t="shared" si="3"/>
        <v>31455</v>
      </c>
    </row>
    <row r="32" spans="1:27" ht="15" customHeight="1" x14ac:dyDescent="0.25">
      <c r="D32" s="50"/>
      <c r="E32" s="13"/>
      <c r="G32" s="14"/>
      <c r="H32" s="14"/>
      <c r="I32" s="14"/>
      <c r="J32" s="14"/>
      <c r="K32" s="5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15" customHeight="1" x14ac:dyDescent="0.25">
      <c r="B33" s="81" t="s">
        <v>147</v>
      </c>
      <c r="D33" s="50"/>
      <c r="E33" s="13"/>
      <c r="G33" s="14"/>
      <c r="H33" s="14"/>
      <c r="I33" s="14"/>
      <c r="J33" s="14"/>
      <c r="K33" s="5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ht="15" customHeight="1" x14ac:dyDescent="0.25">
      <c r="A34" s="49" t="s">
        <v>21</v>
      </c>
      <c r="B34" s="61" t="s">
        <v>126</v>
      </c>
      <c r="C34" s="117" t="s">
        <v>222</v>
      </c>
      <c r="D34" s="50" t="s">
        <v>93</v>
      </c>
      <c r="E34" s="13">
        <v>44.2</v>
      </c>
      <c r="F34" s="132">
        <v>7</v>
      </c>
      <c r="G34" s="132">
        <v>2868</v>
      </c>
      <c r="H34" s="132">
        <v>1358</v>
      </c>
      <c r="I34" s="132">
        <v>28</v>
      </c>
      <c r="J34" s="132">
        <v>25</v>
      </c>
      <c r="K34" s="132">
        <v>22.35</v>
      </c>
      <c r="L34" s="132">
        <v>5539</v>
      </c>
      <c r="M34" s="132">
        <v>4631</v>
      </c>
      <c r="N34" s="132">
        <v>4523</v>
      </c>
      <c r="O34" s="132">
        <v>201968</v>
      </c>
      <c r="P34" s="132">
        <v>197672</v>
      </c>
      <c r="Q34" s="132">
        <v>220</v>
      </c>
      <c r="R34" s="132">
        <v>6897</v>
      </c>
      <c r="S34" s="132">
        <v>59042</v>
      </c>
      <c r="T34" s="132">
        <v>320885</v>
      </c>
      <c r="U34" s="132">
        <v>74352</v>
      </c>
      <c r="V34" s="132">
        <v>36036</v>
      </c>
      <c r="W34" s="132">
        <v>1542</v>
      </c>
      <c r="X34" s="132">
        <v>14195</v>
      </c>
      <c r="Y34" s="132">
        <v>13669</v>
      </c>
      <c r="Z34" s="132">
        <v>20516</v>
      </c>
      <c r="AA34" s="132">
        <v>539</v>
      </c>
    </row>
    <row r="35" spans="1:27" s="14" customFormat="1" ht="15" customHeight="1" x14ac:dyDescent="0.25">
      <c r="A35" s="49" t="s">
        <v>22</v>
      </c>
      <c r="B35" s="61" t="s">
        <v>127</v>
      </c>
      <c r="C35" s="117" t="s">
        <v>222</v>
      </c>
      <c r="D35" s="50" t="s">
        <v>93</v>
      </c>
      <c r="E35" s="13">
        <v>68.210999999999999</v>
      </c>
      <c r="F35" s="132">
        <v>3</v>
      </c>
      <c r="G35" s="132">
        <v>696</v>
      </c>
      <c r="H35" s="132">
        <v>500</v>
      </c>
      <c r="I35" s="132">
        <v>8</v>
      </c>
      <c r="J35" s="132">
        <v>10</v>
      </c>
      <c r="K35" s="132">
        <v>10</v>
      </c>
      <c r="L35" s="132">
        <v>13098</v>
      </c>
      <c r="M35" s="132">
        <v>5861</v>
      </c>
      <c r="N35" s="132">
        <v>5831</v>
      </c>
      <c r="O35" s="132">
        <v>117909</v>
      </c>
      <c r="P35" s="132">
        <v>107220</v>
      </c>
      <c r="Q35" s="132">
        <v>163</v>
      </c>
      <c r="R35" s="132">
        <v>5221</v>
      </c>
      <c r="S35" s="132">
        <v>95082</v>
      </c>
      <c r="T35" s="132">
        <v>73133</v>
      </c>
      <c r="U35" s="132">
        <v>145322</v>
      </c>
      <c r="V35" s="132">
        <v>332237</v>
      </c>
      <c r="W35" s="132">
        <v>1614</v>
      </c>
      <c r="X35" s="132">
        <v>18073</v>
      </c>
      <c r="Y35" s="132">
        <v>54550</v>
      </c>
      <c r="Z35" s="132">
        <v>62324</v>
      </c>
      <c r="AA35" s="132">
        <v>150</v>
      </c>
    </row>
    <row r="36" spans="1:27" ht="15" customHeight="1" x14ac:dyDescent="0.25">
      <c r="A36" s="49" t="s">
        <v>128</v>
      </c>
      <c r="B36" s="61" t="s">
        <v>129</v>
      </c>
      <c r="C36" s="117" t="s">
        <v>222</v>
      </c>
      <c r="D36" s="50" t="s">
        <v>93</v>
      </c>
      <c r="E36" s="13">
        <v>43.311</v>
      </c>
      <c r="F36" s="132">
        <v>3</v>
      </c>
      <c r="G36" s="132">
        <v>1864</v>
      </c>
      <c r="H36" s="132">
        <v>775</v>
      </c>
      <c r="I36" s="132">
        <v>26</v>
      </c>
      <c r="J36" s="132">
        <v>17</v>
      </c>
      <c r="K36" s="132">
        <v>16.5</v>
      </c>
      <c r="L36" s="132">
        <v>9993</v>
      </c>
      <c r="M36" s="132">
        <v>5305</v>
      </c>
      <c r="N36" s="132">
        <v>5205</v>
      </c>
      <c r="O36" s="132">
        <v>227812</v>
      </c>
      <c r="P36" s="132">
        <v>209622</v>
      </c>
      <c r="Q36" s="132">
        <v>161</v>
      </c>
      <c r="R36" s="132">
        <v>4964</v>
      </c>
      <c r="S36" s="132">
        <v>32399</v>
      </c>
      <c r="T36" s="132">
        <v>136082</v>
      </c>
      <c r="U36" s="132">
        <v>49772</v>
      </c>
      <c r="V36" s="132">
        <v>100601</v>
      </c>
      <c r="W36" s="132">
        <v>689</v>
      </c>
      <c r="X36" s="132">
        <v>11836</v>
      </c>
      <c r="Y36" s="132">
        <v>11148</v>
      </c>
      <c r="Z36" s="132">
        <v>34158</v>
      </c>
      <c r="AA36" s="132">
        <v>378</v>
      </c>
    </row>
    <row r="37" spans="1:27" ht="15" customHeight="1" x14ac:dyDescent="0.25">
      <c r="A37" s="49" t="s">
        <v>130</v>
      </c>
      <c r="B37" s="61" t="s">
        <v>131</v>
      </c>
      <c r="C37" s="117" t="s">
        <v>222</v>
      </c>
      <c r="D37" s="50" t="s">
        <v>93</v>
      </c>
      <c r="E37" s="13">
        <v>46.649000000000001</v>
      </c>
      <c r="F37" s="132">
        <v>6</v>
      </c>
      <c r="G37" s="132">
        <v>4796</v>
      </c>
      <c r="H37" s="132">
        <v>1012</v>
      </c>
      <c r="I37" s="132">
        <v>37</v>
      </c>
      <c r="J37" s="132">
        <v>29</v>
      </c>
      <c r="K37" s="132">
        <v>28.75</v>
      </c>
      <c r="L37" s="132">
        <v>9769</v>
      </c>
      <c r="M37" s="132">
        <v>4711</v>
      </c>
      <c r="N37" s="132">
        <v>4626</v>
      </c>
      <c r="O37" s="132">
        <v>247190</v>
      </c>
      <c r="P37" s="132">
        <v>230496</v>
      </c>
      <c r="Q37" s="132">
        <v>305</v>
      </c>
      <c r="R37" s="132">
        <v>6351</v>
      </c>
      <c r="S37" s="132">
        <v>161850</v>
      </c>
      <c r="T37" s="132">
        <v>114060</v>
      </c>
      <c r="U37" s="132">
        <v>113428</v>
      </c>
      <c r="V37" s="132">
        <v>134150</v>
      </c>
      <c r="W37" s="132">
        <v>2120</v>
      </c>
      <c r="X37" s="132">
        <v>53716</v>
      </c>
      <c r="Y37" s="132">
        <v>22885</v>
      </c>
      <c r="Z37" s="132">
        <v>38400</v>
      </c>
      <c r="AA37" s="132">
        <v>158</v>
      </c>
    </row>
    <row r="38" spans="1:27" ht="15" customHeight="1" x14ac:dyDescent="0.25">
      <c r="A38" s="49" t="s">
        <v>132</v>
      </c>
      <c r="B38" s="61" t="s">
        <v>133</v>
      </c>
      <c r="C38" s="117" t="s">
        <v>222</v>
      </c>
      <c r="D38" s="50" t="s">
        <v>93</v>
      </c>
      <c r="E38" s="13">
        <v>62.670999999999999</v>
      </c>
      <c r="F38" s="132">
        <v>8</v>
      </c>
      <c r="G38" s="132">
        <v>4143</v>
      </c>
      <c r="H38" s="132">
        <v>1654</v>
      </c>
      <c r="I38" s="132">
        <v>23</v>
      </c>
      <c r="J38" s="132">
        <v>37</v>
      </c>
      <c r="K38" s="132">
        <v>35.25</v>
      </c>
      <c r="L38" s="132">
        <v>13367</v>
      </c>
      <c r="M38" s="132">
        <v>6093</v>
      </c>
      <c r="N38" s="132">
        <v>5294</v>
      </c>
      <c r="O38" s="132">
        <v>702419</v>
      </c>
      <c r="P38" s="132">
        <v>609265</v>
      </c>
      <c r="Q38" s="132">
        <v>274</v>
      </c>
      <c r="R38" s="132">
        <v>7546</v>
      </c>
      <c r="S38" s="132">
        <v>95017</v>
      </c>
      <c r="T38" s="132">
        <v>202511</v>
      </c>
      <c r="U38" s="132">
        <v>147991</v>
      </c>
      <c r="V38" s="132">
        <v>188793</v>
      </c>
      <c r="W38" s="132">
        <v>1378</v>
      </c>
      <c r="X38" s="132">
        <v>14388</v>
      </c>
      <c r="Y38" s="132">
        <v>42539</v>
      </c>
      <c r="Z38" s="132">
        <v>50931</v>
      </c>
      <c r="AA38" s="132">
        <v>311</v>
      </c>
    </row>
    <row r="39" spans="1:27" ht="15" customHeight="1" x14ac:dyDescent="0.25">
      <c r="B39" s="82" t="s">
        <v>149</v>
      </c>
      <c r="C39" s="117" t="s">
        <v>222</v>
      </c>
      <c r="D39" s="50" t="s">
        <v>93</v>
      </c>
      <c r="E39" s="13">
        <f t="shared" ref="E39:P39" si="4">SUM(E9:E26)+E30+SUM(E34:E38)</f>
        <v>1979.23</v>
      </c>
      <c r="F39" s="14">
        <f t="shared" si="4"/>
        <v>320</v>
      </c>
      <c r="G39" s="14">
        <f t="shared" si="4"/>
        <v>211218</v>
      </c>
      <c r="H39" s="14">
        <f t="shared" si="4"/>
        <v>64766</v>
      </c>
      <c r="I39" s="14">
        <f t="shared" si="4"/>
        <v>2898</v>
      </c>
      <c r="J39" s="14">
        <f t="shared" si="4"/>
        <v>1920</v>
      </c>
      <c r="K39" s="54">
        <f t="shared" si="4"/>
        <v>1826.4199999999996</v>
      </c>
      <c r="L39" s="14">
        <f t="shared" si="4"/>
        <v>2331571</v>
      </c>
      <c r="M39" s="14">
        <f t="shared" si="4"/>
        <v>661894</v>
      </c>
      <c r="N39" s="14">
        <f t="shared" si="4"/>
        <v>581083</v>
      </c>
      <c r="O39" s="14">
        <f t="shared" si="4"/>
        <v>29817245</v>
      </c>
      <c r="P39" s="14">
        <f t="shared" si="4"/>
        <v>24350772</v>
      </c>
      <c r="Q39" s="14">
        <f>SUM(Q12:Q26)+Q30+SUM(Q34:Q38)</f>
        <v>16806</v>
      </c>
      <c r="R39" s="14">
        <f>SUM(R12:R26)+R30+SUM(R34:R38)</f>
        <v>434075</v>
      </c>
      <c r="S39" s="14">
        <f t="shared" ref="S39:AA39" si="5">SUM(S9:S26)+S30+SUM(S34:S38)</f>
        <v>7093582</v>
      </c>
      <c r="T39" s="14">
        <f t="shared" si="5"/>
        <v>30742183</v>
      </c>
      <c r="U39" s="14">
        <f t="shared" si="5"/>
        <v>6781493</v>
      </c>
      <c r="V39" s="14">
        <f t="shared" si="5"/>
        <v>10543428</v>
      </c>
      <c r="W39" s="14">
        <f t="shared" si="5"/>
        <v>91118</v>
      </c>
      <c r="X39" s="14">
        <f t="shared" si="5"/>
        <v>1047994</v>
      </c>
      <c r="Y39" s="14">
        <f t="shared" si="5"/>
        <v>1265600</v>
      </c>
      <c r="Z39" s="14">
        <f t="shared" si="5"/>
        <v>2732924</v>
      </c>
      <c r="AA39" s="14">
        <f t="shared" si="5"/>
        <v>32991</v>
      </c>
    </row>
    <row r="40" spans="1:27" ht="15" customHeight="1" x14ac:dyDescent="0.25">
      <c r="B40" s="82"/>
      <c r="D40" s="50"/>
      <c r="E40" s="13"/>
      <c r="G40" s="14"/>
      <c r="H40" s="14"/>
      <c r="I40" s="14"/>
      <c r="J40" s="14"/>
      <c r="K40" s="5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15" customHeight="1" x14ac:dyDescent="0.25">
      <c r="B41" s="81" t="s">
        <v>134</v>
      </c>
      <c r="D41" s="50"/>
      <c r="E41" s="13"/>
      <c r="G41" s="14"/>
      <c r="H41" s="14"/>
      <c r="I41" s="14"/>
      <c r="J41" s="14"/>
      <c r="K41" s="5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s="14" customFormat="1" ht="15" customHeight="1" x14ac:dyDescent="0.25">
      <c r="A42" s="49" t="s">
        <v>135</v>
      </c>
      <c r="B42" s="83" t="s">
        <v>94</v>
      </c>
      <c r="C42" s="61" t="s">
        <v>107</v>
      </c>
      <c r="D42" s="50" t="s">
        <v>93</v>
      </c>
      <c r="E42" s="13">
        <v>1752.2860000000001</v>
      </c>
      <c r="F42" s="132">
        <v>302</v>
      </c>
      <c r="G42" s="132">
        <v>260981</v>
      </c>
      <c r="H42" s="132">
        <v>61048</v>
      </c>
      <c r="I42" s="132">
        <v>2430</v>
      </c>
      <c r="J42" s="132">
        <v>1859</v>
      </c>
      <c r="K42" s="132">
        <v>1718.01</v>
      </c>
      <c r="L42" s="132">
        <v>2529679</v>
      </c>
      <c r="M42" s="132">
        <v>438337</v>
      </c>
      <c r="N42" s="132">
        <v>306459</v>
      </c>
      <c r="O42" s="132">
        <v>37369252</v>
      </c>
      <c r="P42" s="132">
        <v>26953525</v>
      </c>
      <c r="Q42" s="132">
        <v>26279</v>
      </c>
      <c r="R42" s="132">
        <v>580512</v>
      </c>
      <c r="S42" s="132">
        <v>4038701</v>
      </c>
      <c r="T42" s="132">
        <v>42304440</v>
      </c>
      <c r="U42" s="132">
        <v>5580918</v>
      </c>
      <c r="V42" s="132">
        <v>4946492</v>
      </c>
      <c r="W42" s="132">
        <v>42713</v>
      </c>
      <c r="X42" s="132">
        <v>442643</v>
      </c>
      <c r="Y42" s="132">
        <v>807830</v>
      </c>
      <c r="Z42" s="132">
        <v>890833</v>
      </c>
      <c r="AA42" s="132">
        <v>8941</v>
      </c>
    </row>
    <row r="43" spans="1:27" s="14" customFormat="1" ht="15" customHeight="1" x14ac:dyDescent="0.25">
      <c r="A43" s="49"/>
      <c r="B43" s="82" t="s">
        <v>148</v>
      </c>
      <c r="C43" s="61" t="s">
        <v>107</v>
      </c>
      <c r="D43" s="50" t="s">
        <v>93</v>
      </c>
      <c r="E43" s="13">
        <f t="shared" ref="E43:P43" si="6">SUM(E9:E26)+E30+SUM(E34:E38)+E42</f>
        <v>3731.5160000000001</v>
      </c>
      <c r="F43" s="14">
        <f t="shared" si="6"/>
        <v>622</v>
      </c>
      <c r="G43" s="14">
        <f t="shared" si="6"/>
        <v>472199</v>
      </c>
      <c r="H43" s="14">
        <f t="shared" si="6"/>
        <v>125814</v>
      </c>
      <c r="I43" s="14">
        <f t="shared" si="6"/>
        <v>5328</v>
      </c>
      <c r="J43" s="14">
        <f t="shared" si="6"/>
        <v>3779</v>
      </c>
      <c r="K43" s="54">
        <f t="shared" si="6"/>
        <v>3544.4299999999994</v>
      </c>
      <c r="L43" s="14">
        <f t="shared" si="6"/>
        <v>4861250</v>
      </c>
      <c r="M43" s="14">
        <f t="shared" si="6"/>
        <v>1100231</v>
      </c>
      <c r="N43" s="14">
        <f t="shared" si="6"/>
        <v>887542</v>
      </c>
      <c r="O43" s="14">
        <f t="shared" si="6"/>
        <v>67186497</v>
      </c>
      <c r="P43" s="14">
        <f t="shared" si="6"/>
        <v>51304297</v>
      </c>
      <c r="Q43" s="14">
        <f>SUM(Q12:Q26)+Q30+SUM(Q34:Q38)+Q42</f>
        <v>43085</v>
      </c>
      <c r="R43" s="14">
        <f>SUM(R12:R26)+R30+SUM(R34:R38)+R42</f>
        <v>1014587</v>
      </c>
      <c r="S43" s="14">
        <f t="shared" ref="S43:AA43" si="7">SUM(S9:S26)+S30+SUM(S34:S38)+S42</f>
        <v>11132283</v>
      </c>
      <c r="T43" s="14">
        <f t="shared" si="7"/>
        <v>73046623</v>
      </c>
      <c r="U43" s="14">
        <f t="shared" si="7"/>
        <v>12362411</v>
      </c>
      <c r="V43" s="14">
        <f t="shared" si="7"/>
        <v>15489920</v>
      </c>
      <c r="W43" s="14">
        <f t="shared" si="7"/>
        <v>133831</v>
      </c>
      <c r="X43" s="14">
        <f t="shared" si="7"/>
        <v>1490637</v>
      </c>
      <c r="Y43" s="14">
        <f t="shared" si="7"/>
        <v>2073430</v>
      </c>
      <c r="Z43" s="14">
        <f t="shared" si="7"/>
        <v>3623757</v>
      </c>
      <c r="AA43" s="14">
        <f t="shared" si="7"/>
        <v>41932</v>
      </c>
    </row>
    <row r="44" spans="1:27" s="14" customFormat="1" ht="15" customHeight="1" x14ac:dyDescent="0.25">
      <c r="A44" s="49"/>
      <c r="B44" s="83"/>
      <c r="C44" s="61"/>
      <c r="D44" s="50"/>
      <c r="E44" s="13"/>
      <c r="F44" s="52"/>
      <c r="K44" s="54"/>
    </row>
    <row r="45" spans="1:27" s="14" customFormat="1" ht="15" customHeight="1" x14ac:dyDescent="0.25">
      <c r="A45" s="49"/>
      <c r="B45" s="83" t="s">
        <v>143</v>
      </c>
      <c r="C45" s="61"/>
      <c r="D45" s="50"/>
      <c r="E45" s="13"/>
      <c r="F45" s="52"/>
      <c r="K45" s="54"/>
    </row>
    <row r="46" spans="1:27" s="14" customFormat="1" ht="15" customHeight="1" x14ac:dyDescent="0.25">
      <c r="A46" s="49"/>
      <c r="B46" s="83" t="s">
        <v>174</v>
      </c>
      <c r="C46" s="117" t="s">
        <v>222</v>
      </c>
      <c r="D46" s="50" t="s">
        <v>93</v>
      </c>
      <c r="E46" s="13">
        <v>130.56</v>
      </c>
      <c r="F46" s="132">
        <v>9</v>
      </c>
      <c r="G46" s="132">
        <v>2662</v>
      </c>
      <c r="H46" s="132">
        <v>1458</v>
      </c>
      <c r="I46" s="132">
        <v>23</v>
      </c>
      <c r="J46" s="132">
        <v>21</v>
      </c>
      <c r="K46" s="132">
        <v>16.8</v>
      </c>
      <c r="L46" s="132">
        <v>14891</v>
      </c>
      <c r="M46" s="132">
        <v>3991</v>
      </c>
      <c r="N46" s="132">
        <v>3802</v>
      </c>
      <c r="O46" s="132">
        <v>157140</v>
      </c>
      <c r="P46" s="132">
        <v>123979</v>
      </c>
      <c r="Q46" s="132">
        <v>191</v>
      </c>
      <c r="R46" s="132">
        <v>13906</v>
      </c>
      <c r="S46" s="132">
        <v>136896</v>
      </c>
      <c r="T46" s="132">
        <v>311051</v>
      </c>
      <c r="U46" s="132">
        <v>311042</v>
      </c>
      <c r="V46" s="132">
        <v>603513</v>
      </c>
      <c r="W46" s="132">
        <v>3786</v>
      </c>
      <c r="X46" s="132">
        <v>52258</v>
      </c>
      <c r="Y46" s="132">
        <v>101566</v>
      </c>
      <c r="Z46" s="132">
        <v>365810</v>
      </c>
      <c r="AA46" s="132">
        <v>481</v>
      </c>
    </row>
    <row r="47" spans="1:27" s="14" customFormat="1" ht="15" customHeight="1" x14ac:dyDescent="0.25">
      <c r="A47" s="49"/>
      <c r="B47" s="83" t="s">
        <v>175</v>
      </c>
      <c r="C47" s="117" t="s">
        <v>222</v>
      </c>
      <c r="D47" s="50" t="s">
        <v>93</v>
      </c>
      <c r="E47" s="13">
        <v>100.071</v>
      </c>
      <c r="F47" s="132">
        <v>4</v>
      </c>
      <c r="G47" s="132">
        <v>1604</v>
      </c>
      <c r="H47" s="132">
        <v>919</v>
      </c>
      <c r="I47" s="132">
        <v>46</v>
      </c>
      <c r="J47" s="132">
        <v>11</v>
      </c>
      <c r="K47" s="132">
        <v>11</v>
      </c>
      <c r="L47" s="132">
        <v>12348</v>
      </c>
      <c r="M47" s="132">
        <v>2888</v>
      </c>
      <c r="N47" s="132">
        <v>2420</v>
      </c>
      <c r="O47" s="132">
        <v>64841</v>
      </c>
      <c r="P47" s="132">
        <v>60281</v>
      </c>
      <c r="Q47" s="132">
        <v>188</v>
      </c>
      <c r="R47" s="132">
        <v>23951</v>
      </c>
      <c r="S47" s="132">
        <v>118615</v>
      </c>
      <c r="T47" s="132">
        <v>88972</v>
      </c>
      <c r="U47" s="132">
        <v>165773</v>
      </c>
      <c r="V47" s="132">
        <v>124395</v>
      </c>
      <c r="W47" s="132">
        <v>2698</v>
      </c>
      <c r="X47" s="132">
        <v>27668</v>
      </c>
      <c r="Y47" s="132">
        <v>44238</v>
      </c>
      <c r="Z47" s="132">
        <v>13518</v>
      </c>
      <c r="AA47" s="132">
        <v>452</v>
      </c>
    </row>
    <row r="48" spans="1:27" s="58" customFormat="1" ht="15" customHeight="1" x14ac:dyDescent="0.25">
      <c r="A48" s="53"/>
      <c r="B48" s="83" t="s">
        <v>249</v>
      </c>
      <c r="C48" s="117" t="s">
        <v>222</v>
      </c>
      <c r="D48" s="50" t="s">
        <v>93</v>
      </c>
      <c r="E48" s="13">
        <v>148.517</v>
      </c>
      <c r="F48" s="132">
        <v>17</v>
      </c>
      <c r="G48" s="132">
        <v>14749</v>
      </c>
      <c r="H48" s="132">
        <v>3532</v>
      </c>
      <c r="I48" s="132">
        <v>114</v>
      </c>
      <c r="J48" s="132">
        <v>103</v>
      </c>
      <c r="K48" s="132">
        <v>96.75</v>
      </c>
      <c r="L48" s="132">
        <v>119655</v>
      </c>
      <c r="M48" s="132">
        <v>18191</v>
      </c>
      <c r="N48" s="132">
        <v>5479</v>
      </c>
      <c r="O48" s="132">
        <v>2847039</v>
      </c>
      <c r="P48" s="132">
        <v>2602947</v>
      </c>
      <c r="Q48" s="132">
        <v>770</v>
      </c>
      <c r="R48" s="132">
        <v>38840</v>
      </c>
      <c r="S48" s="132">
        <v>298041</v>
      </c>
      <c r="T48" s="132">
        <v>228912</v>
      </c>
      <c r="U48" s="132">
        <v>261614</v>
      </c>
      <c r="V48" s="132">
        <v>230674</v>
      </c>
      <c r="W48" s="132">
        <v>3024</v>
      </c>
      <c r="X48" s="132">
        <v>34143</v>
      </c>
      <c r="Y48" s="132">
        <v>74601</v>
      </c>
      <c r="Z48" s="132">
        <v>56920</v>
      </c>
      <c r="AA48" s="132">
        <v>342</v>
      </c>
    </row>
    <row r="49" spans="1:27" s="58" customFormat="1" ht="15" customHeight="1" x14ac:dyDescent="0.25">
      <c r="A49" s="53"/>
      <c r="B49" s="83" t="s">
        <v>136</v>
      </c>
      <c r="C49" s="117" t="s">
        <v>222</v>
      </c>
      <c r="D49" s="50" t="s">
        <v>93</v>
      </c>
      <c r="E49" s="13">
        <v>121.657</v>
      </c>
      <c r="F49" s="132">
        <v>9</v>
      </c>
      <c r="G49" s="132">
        <v>2270</v>
      </c>
      <c r="H49" s="132">
        <v>1721</v>
      </c>
      <c r="I49" s="132">
        <v>27</v>
      </c>
      <c r="J49" s="132">
        <v>10</v>
      </c>
      <c r="K49" s="132">
        <v>7.36</v>
      </c>
      <c r="L49" s="132">
        <v>6385</v>
      </c>
      <c r="M49" s="132">
        <v>2553</v>
      </c>
      <c r="N49" s="132">
        <v>2164</v>
      </c>
      <c r="O49" s="132">
        <v>104083</v>
      </c>
      <c r="P49" s="132">
        <v>95939</v>
      </c>
      <c r="Q49" s="132">
        <v>238</v>
      </c>
      <c r="R49" s="132">
        <v>22598</v>
      </c>
      <c r="S49" s="132">
        <v>121375</v>
      </c>
      <c r="T49" s="132">
        <v>23271</v>
      </c>
      <c r="U49" s="132">
        <v>677825</v>
      </c>
      <c r="V49" s="132">
        <v>62874</v>
      </c>
      <c r="W49" s="132">
        <v>4119</v>
      </c>
      <c r="X49" s="132">
        <v>28299</v>
      </c>
      <c r="Y49" s="132">
        <v>61197</v>
      </c>
      <c r="Z49" s="132">
        <v>19681</v>
      </c>
      <c r="AA49" s="132">
        <v>347</v>
      </c>
    </row>
    <row r="50" spans="1:27" s="58" customFormat="1" ht="15" customHeight="1" x14ac:dyDescent="0.25">
      <c r="A50" s="53"/>
      <c r="B50" s="83" t="s">
        <v>137</v>
      </c>
      <c r="C50" s="117" t="s">
        <v>222</v>
      </c>
      <c r="D50" s="50" t="s">
        <v>93</v>
      </c>
      <c r="E50" s="13">
        <v>124.218</v>
      </c>
      <c r="F50" s="132">
        <v>24</v>
      </c>
      <c r="G50" s="132">
        <v>5312</v>
      </c>
      <c r="H50" s="132">
        <v>4701</v>
      </c>
      <c r="I50" s="132">
        <v>97</v>
      </c>
      <c r="J50" s="132">
        <v>45</v>
      </c>
      <c r="K50" s="132">
        <v>38.950000000000003</v>
      </c>
      <c r="L50" s="132">
        <v>35697</v>
      </c>
      <c r="M50" s="132">
        <v>11321</v>
      </c>
      <c r="N50" s="132">
        <v>7804</v>
      </c>
      <c r="O50" s="132">
        <v>885497</v>
      </c>
      <c r="P50" s="132">
        <v>803429</v>
      </c>
      <c r="Q50" s="132">
        <v>859</v>
      </c>
      <c r="R50" s="132">
        <v>28707</v>
      </c>
      <c r="S50" s="132">
        <v>149443</v>
      </c>
      <c r="T50" s="132">
        <v>869471</v>
      </c>
      <c r="U50" s="132">
        <v>212658</v>
      </c>
      <c r="V50" s="132">
        <v>333947</v>
      </c>
      <c r="W50" s="132">
        <v>3123</v>
      </c>
      <c r="X50" s="132">
        <v>8659</v>
      </c>
      <c r="Y50" s="132">
        <v>42979</v>
      </c>
      <c r="Z50" s="132">
        <v>13840</v>
      </c>
      <c r="AA50" s="132">
        <v>156</v>
      </c>
    </row>
    <row r="51" spans="1:27" s="58" customFormat="1" ht="15" customHeight="1" x14ac:dyDescent="0.25">
      <c r="A51" s="53"/>
      <c r="B51" s="83" t="s">
        <v>173</v>
      </c>
      <c r="C51" s="117" t="s">
        <v>222</v>
      </c>
      <c r="D51" s="50" t="s">
        <v>93</v>
      </c>
      <c r="E51" s="13">
        <v>102.21599999999999</v>
      </c>
      <c r="F51" s="132">
        <v>6</v>
      </c>
      <c r="G51" s="132">
        <v>1775</v>
      </c>
      <c r="H51" s="132">
        <v>1316</v>
      </c>
      <c r="I51" s="132">
        <v>19</v>
      </c>
      <c r="J51" s="132">
        <v>5</v>
      </c>
      <c r="K51" s="132">
        <v>2.6</v>
      </c>
      <c r="L51" s="132">
        <v>550</v>
      </c>
      <c r="M51" s="132">
        <v>368</v>
      </c>
      <c r="N51" s="132">
        <v>336</v>
      </c>
      <c r="O51" s="132">
        <v>45541</v>
      </c>
      <c r="P51" s="132">
        <v>44133</v>
      </c>
      <c r="Q51" s="132">
        <v>179</v>
      </c>
      <c r="R51" s="132">
        <v>12484</v>
      </c>
      <c r="S51" s="132">
        <v>100993</v>
      </c>
      <c r="T51" s="132">
        <v>48227</v>
      </c>
      <c r="U51" s="132">
        <v>175215</v>
      </c>
      <c r="V51" s="132">
        <v>148179</v>
      </c>
      <c r="W51" s="132">
        <v>2340</v>
      </c>
      <c r="X51" s="132">
        <v>33183</v>
      </c>
      <c r="Y51" s="132">
        <v>55277</v>
      </c>
      <c r="Z51" s="132">
        <v>46418</v>
      </c>
      <c r="AA51" s="132">
        <v>332</v>
      </c>
    </row>
    <row r="52" spans="1:27" ht="15" customHeight="1" x14ac:dyDescent="0.25">
      <c r="B52" s="82"/>
      <c r="D52" s="50"/>
      <c r="E52" s="13"/>
      <c r="G52" s="14"/>
      <c r="H52" s="14"/>
      <c r="I52" s="14"/>
      <c r="J52" s="14"/>
      <c r="K52" s="5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15" customHeight="1" x14ac:dyDescent="0.25">
      <c r="B53" s="81" t="s">
        <v>151</v>
      </c>
      <c r="D53" s="50"/>
      <c r="E53" s="13"/>
      <c r="G53" s="14"/>
      <c r="H53" s="14"/>
      <c r="I53" s="14"/>
      <c r="J53" s="14"/>
      <c r="K53" s="5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5" customHeight="1" x14ac:dyDescent="0.25">
      <c r="A54" s="49" t="s">
        <v>252</v>
      </c>
      <c r="B54" s="136" t="s">
        <v>251</v>
      </c>
      <c r="C54" s="117" t="s">
        <v>222</v>
      </c>
      <c r="D54" s="50" t="s">
        <v>93</v>
      </c>
      <c r="E54" s="13">
        <v>677.64499999999998</v>
      </c>
      <c r="F54" s="135">
        <v>72</v>
      </c>
      <c r="G54" s="135">
        <v>39069</v>
      </c>
      <c r="H54" s="135">
        <v>13924</v>
      </c>
      <c r="I54" s="135">
        <v>374</v>
      </c>
      <c r="J54" s="135">
        <v>337</v>
      </c>
      <c r="K54" s="135">
        <v>318.185</v>
      </c>
      <c r="L54" s="135">
        <v>157407</v>
      </c>
      <c r="M54" s="135">
        <v>127052</v>
      </c>
      <c r="N54" s="135">
        <v>79107</v>
      </c>
      <c r="O54" s="135">
        <v>4442604</v>
      </c>
      <c r="P54" s="135">
        <v>3933376</v>
      </c>
      <c r="Q54" s="135">
        <v>4116</v>
      </c>
      <c r="R54" s="135">
        <v>120162</v>
      </c>
      <c r="S54" s="135">
        <v>1113078</v>
      </c>
      <c r="T54" s="135">
        <v>3163953</v>
      </c>
      <c r="U54" s="135">
        <v>1810087</v>
      </c>
      <c r="V54" s="135">
        <v>2337751</v>
      </c>
      <c r="W54" s="135">
        <v>27614</v>
      </c>
      <c r="X54" s="135">
        <v>276437</v>
      </c>
      <c r="Y54" s="135">
        <v>498049</v>
      </c>
      <c r="Z54" s="135">
        <v>687544</v>
      </c>
      <c r="AA54" s="135">
        <v>6748</v>
      </c>
    </row>
    <row r="55" spans="1:27" s="60" customFormat="1" ht="15" customHeight="1" x14ac:dyDescent="0.25">
      <c r="A55" s="49" t="s">
        <v>152</v>
      </c>
      <c r="B55" s="85" t="s">
        <v>138</v>
      </c>
      <c r="C55" s="117" t="s">
        <v>222</v>
      </c>
      <c r="D55" s="50" t="s">
        <v>93</v>
      </c>
      <c r="E55" s="13">
        <f>SUM(E9:E26)+E30+SUM(E34:E38)+E42+E54</f>
        <v>4409.1610000000001</v>
      </c>
      <c r="F55" s="59">
        <f t="shared" ref="F55:P55" si="8">SUM(F9:F26)+F30+SUM(F34:F38)+F42+SUM(F54:F54)</f>
        <v>694</v>
      </c>
      <c r="G55" s="59">
        <f t="shared" si="8"/>
        <v>511268</v>
      </c>
      <c r="H55" s="59">
        <f t="shared" si="8"/>
        <v>139738</v>
      </c>
      <c r="I55" s="59">
        <f t="shared" si="8"/>
        <v>5702</v>
      </c>
      <c r="J55" s="59">
        <f t="shared" si="8"/>
        <v>4116</v>
      </c>
      <c r="K55" s="54">
        <f t="shared" si="8"/>
        <v>3862.6149999999993</v>
      </c>
      <c r="L55" s="59">
        <f t="shared" si="8"/>
        <v>5018657</v>
      </c>
      <c r="M55" s="59">
        <f t="shared" si="8"/>
        <v>1227283</v>
      </c>
      <c r="N55" s="59">
        <f t="shared" si="8"/>
        <v>966649</v>
      </c>
      <c r="O55" s="59">
        <f t="shared" si="8"/>
        <v>71629101</v>
      </c>
      <c r="P55" s="59">
        <f t="shared" si="8"/>
        <v>55237673</v>
      </c>
      <c r="Q55" s="59">
        <f>SUM(Q12:Q26)+Q30+SUM(Q34:Q38)+Q42+SUM(Q54:Q54)</f>
        <v>47201</v>
      </c>
      <c r="R55" s="59">
        <f>SUM(R12:R26)+R30+SUM(R34:R38)+R42+SUM(R54:R54)</f>
        <v>1134749</v>
      </c>
      <c r="S55" s="59">
        <f t="shared" ref="S55:AA55" si="9">SUM(S9:S26)+S30+SUM(S34:S38)+S42+SUM(S54:S54)</f>
        <v>12245361</v>
      </c>
      <c r="T55" s="59">
        <f t="shared" si="9"/>
        <v>76210576</v>
      </c>
      <c r="U55" s="59">
        <f t="shared" si="9"/>
        <v>14172498</v>
      </c>
      <c r="V55" s="59">
        <f t="shared" si="9"/>
        <v>17827671</v>
      </c>
      <c r="W55" s="59">
        <f t="shared" si="9"/>
        <v>161445</v>
      </c>
      <c r="X55" s="59">
        <f t="shared" si="9"/>
        <v>1767074</v>
      </c>
      <c r="Y55" s="59">
        <f t="shared" si="9"/>
        <v>2571479</v>
      </c>
      <c r="Z55" s="59">
        <f t="shared" si="9"/>
        <v>4311301</v>
      </c>
      <c r="AA55" s="59">
        <f t="shared" si="9"/>
        <v>48680</v>
      </c>
    </row>
    <row r="56" spans="1:27" ht="15" customHeight="1" x14ac:dyDescent="0.25">
      <c r="C56" s="117"/>
      <c r="D56" s="50"/>
      <c r="E56" s="13"/>
      <c r="G56" s="52"/>
      <c r="H56" s="52"/>
      <c r="I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</row>
    <row r="57" spans="1:27" s="63" customFormat="1" ht="15" customHeight="1" x14ac:dyDescent="0.3">
      <c r="A57" s="49" t="s">
        <v>153</v>
      </c>
      <c r="B57" s="85" t="s">
        <v>250</v>
      </c>
      <c r="C57" s="117" t="s">
        <v>222</v>
      </c>
      <c r="D57" s="50" t="s">
        <v>93</v>
      </c>
      <c r="E57" s="13">
        <v>2479.3780000000002</v>
      </c>
      <c r="F57" s="132">
        <v>385</v>
      </c>
      <c r="G57" s="132">
        <v>128346</v>
      </c>
      <c r="H57" s="132">
        <v>84474</v>
      </c>
      <c r="I57" s="132">
        <v>1967</v>
      </c>
      <c r="J57" s="132">
        <v>1104</v>
      </c>
      <c r="K57" s="132">
        <v>1037.125</v>
      </c>
      <c r="L57" s="132">
        <v>547027</v>
      </c>
      <c r="M57" s="132">
        <v>291099</v>
      </c>
      <c r="N57" s="132">
        <v>269203</v>
      </c>
      <c r="O57" s="132">
        <v>13814333</v>
      </c>
      <c r="P57" s="132">
        <v>12751418</v>
      </c>
      <c r="Q57" s="132">
        <v>23310</v>
      </c>
      <c r="R57" s="132">
        <v>323764</v>
      </c>
      <c r="S57" s="132">
        <v>3231992</v>
      </c>
      <c r="T57" s="132">
        <v>7116601</v>
      </c>
      <c r="U57" s="132">
        <v>5217049</v>
      </c>
      <c r="V57" s="132">
        <v>4858338</v>
      </c>
      <c r="W57" s="132">
        <v>104352</v>
      </c>
      <c r="X57" s="132">
        <v>1077043</v>
      </c>
      <c r="Y57" s="132">
        <v>1459946</v>
      </c>
      <c r="Z57" s="132">
        <v>1666935</v>
      </c>
      <c r="AA57" s="132">
        <v>30550</v>
      </c>
    </row>
    <row r="58" spans="1:27" ht="15" customHeight="1" x14ac:dyDescent="0.25">
      <c r="A58" s="64"/>
      <c r="B58" s="85" t="s">
        <v>154</v>
      </c>
      <c r="C58" s="117" t="s">
        <v>222</v>
      </c>
      <c r="D58" s="50" t="s">
        <v>93</v>
      </c>
      <c r="E58" s="13">
        <f>SUM(E9:E26)+E30+SUM(E34:E38)+E42+E54+E57</f>
        <v>6888.5390000000007</v>
      </c>
      <c r="F58" s="57">
        <f t="shared" ref="F58:P58" si="10">SUM(F9:F26)+F30+SUM(F34:F38)+F42+SUM(F54:F54)+F57</f>
        <v>1079</v>
      </c>
      <c r="G58" s="57">
        <f t="shared" si="10"/>
        <v>639614</v>
      </c>
      <c r="H58" s="57">
        <f t="shared" si="10"/>
        <v>224212</v>
      </c>
      <c r="I58" s="57">
        <f t="shared" si="10"/>
        <v>7669</v>
      </c>
      <c r="J58" s="57">
        <f t="shared" si="10"/>
        <v>5220</v>
      </c>
      <c r="K58" s="54">
        <f t="shared" si="10"/>
        <v>4899.74</v>
      </c>
      <c r="L58" s="57">
        <f t="shared" si="10"/>
        <v>5565684</v>
      </c>
      <c r="M58" s="57">
        <f t="shared" si="10"/>
        <v>1518382</v>
      </c>
      <c r="N58" s="57">
        <f t="shared" si="10"/>
        <v>1235852</v>
      </c>
      <c r="O58" s="57">
        <f t="shared" si="10"/>
        <v>85443434</v>
      </c>
      <c r="P58" s="57">
        <f t="shared" si="10"/>
        <v>67989091</v>
      </c>
      <c r="Q58" s="57">
        <f>SUM(Q12:Q26)+Q30+SUM(Q34:Q38)+Q42+SUM(Q54:Q54)+Q57</f>
        <v>70511</v>
      </c>
      <c r="R58" s="57">
        <f>SUM(R12:R26)+R30+SUM(R34:R38)+R42+SUM(R54:R54)+R57</f>
        <v>1458513</v>
      </c>
      <c r="S58" s="57">
        <f t="shared" ref="S58:AA58" si="11">SUM(S9:S26)+S30+SUM(S34:S38)+S42+SUM(S54:S54)+S57</f>
        <v>15477353</v>
      </c>
      <c r="T58" s="57">
        <f t="shared" si="11"/>
        <v>83327177</v>
      </c>
      <c r="U58" s="57">
        <f t="shared" si="11"/>
        <v>19389547</v>
      </c>
      <c r="V58" s="57">
        <f t="shared" si="11"/>
        <v>22686009</v>
      </c>
      <c r="W58" s="57">
        <f t="shared" si="11"/>
        <v>265797</v>
      </c>
      <c r="X58" s="57">
        <f t="shared" si="11"/>
        <v>2844117</v>
      </c>
      <c r="Y58" s="57">
        <f t="shared" si="11"/>
        <v>4031425</v>
      </c>
      <c r="Z58" s="57">
        <f t="shared" si="11"/>
        <v>5978236</v>
      </c>
      <c r="AA58" s="57">
        <f t="shared" si="11"/>
        <v>79230</v>
      </c>
    </row>
    <row r="59" spans="1:27" x14ac:dyDescent="0.25">
      <c r="B59" s="51"/>
      <c r="C59" s="4"/>
    </row>
    <row r="60" spans="1:27" x14ac:dyDescent="0.25">
      <c r="B60" s="51"/>
      <c r="C60" s="51" t="s">
        <v>234</v>
      </c>
    </row>
    <row r="61" spans="1:27" x14ac:dyDescent="0.25">
      <c r="B61" s="4"/>
      <c r="C61" s="51" t="s">
        <v>232</v>
      </c>
    </row>
    <row r="62" spans="1:27" x14ac:dyDescent="0.25">
      <c r="B62" s="4"/>
      <c r="C62" s="51" t="s">
        <v>233</v>
      </c>
    </row>
    <row r="63" spans="1:27" x14ac:dyDescent="0.25">
      <c r="B63" s="51" t="s">
        <v>235</v>
      </c>
      <c r="C63" s="252" t="s">
        <v>255</v>
      </c>
    </row>
    <row r="64" spans="1:27" x14ac:dyDescent="0.25">
      <c r="B64" s="4"/>
      <c r="C64" s="122" t="s">
        <v>228</v>
      </c>
    </row>
    <row r="65" spans="2:3" x14ac:dyDescent="0.25">
      <c r="B65" s="4"/>
      <c r="C65" s="122" t="s">
        <v>229</v>
      </c>
    </row>
    <row r="66" spans="2:3" x14ac:dyDescent="0.25">
      <c r="B66" s="4"/>
      <c r="C66" s="51" t="s">
        <v>227</v>
      </c>
    </row>
    <row r="67" spans="2:3" x14ac:dyDescent="0.25">
      <c r="B67" s="4"/>
      <c r="C67" s="122" t="s">
        <v>231</v>
      </c>
    </row>
    <row r="68" spans="2:3" x14ac:dyDescent="0.25">
      <c r="B68" s="4"/>
      <c r="C68" s="122" t="s">
        <v>230</v>
      </c>
    </row>
  </sheetData>
  <autoFilter ref="A5:AA5" xr:uid="{8505512E-4527-4168-8526-FA2BC1D8351B}"/>
  <mergeCells count="30">
    <mergeCell ref="K3:K4"/>
    <mergeCell ref="A1:A4"/>
    <mergeCell ref="B1:B4"/>
    <mergeCell ref="C1:C4"/>
    <mergeCell ref="D1:D4"/>
    <mergeCell ref="E1:E4"/>
    <mergeCell ref="M3:N3"/>
    <mergeCell ref="O3:P3"/>
    <mergeCell ref="R1:AA1"/>
    <mergeCell ref="F2:F4"/>
    <mergeCell ref="G2:G4"/>
    <mergeCell ref="H2:H4"/>
    <mergeCell ref="I2:I4"/>
    <mergeCell ref="J2:K2"/>
    <mergeCell ref="L2:L4"/>
    <mergeCell ref="M2:P2"/>
    <mergeCell ref="Q2:Q4"/>
    <mergeCell ref="F1:Q1"/>
    <mergeCell ref="W2:Z2"/>
    <mergeCell ref="AA2:AA4"/>
    <mergeCell ref="J3:J4"/>
    <mergeCell ref="Z3:Z4"/>
    <mergeCell ref="Y3:Y4"/>
    <mergeCell ref="X3:X4"/>
    <mergeCell ref="W3:W4"/>
    <mergeCell ref="R2:R4"/>
    <mergeCell ref="S2:S4"/>
    <mergeCell ref="T2:T4"/>
    <mergeCell ref="U2:U4"/>
    <mergeCell ref="V2:V4"/>
  </mergeCells>
  <phoneticPr fontId="34" type="noConversion"/>
  <printOptions gridLines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4"/>
  <sheetViews>
    <sheetView zoomScale="80" zoomScaleNormal="80" workbookViewId="0">
      <selection activeCell="B5" sqref="B5"/>
    </sheetView>
  </sheetViews>
  <sheetFormatPr defaultColWidth="9.90625" defaultRowHeight="13" x14ac:dyDescent="0.3"/>
  <cols>
    <col min="1" max="1" width="4.26953125" style="96" customWidth="1"/>
    <col min="2" max="2" width="20.453125" style="97" customWidth="1"/>
    <col min="3" max="3" width="16.26953125" style="100" customWidth="1"/>
    <col min="4" max="4" width="12.54296875" style="95" customWidth="1"/>
    <col min="5" max="5" width="10.453125" style="95" customWidth="1"/>
    <col min="6" max="6" width="10.6328125" style="95" customWidth="1"/>
    <col min="7" max="7" width="13.54296875" style="95" customWidth="1"/>
    <col min="8" max="8" width="15.36328125" style="95" customWidth="1"/>
    <col min="9" max="9" width="14.90625" style="95" customWidth="1"/>
    <col min="10" max="10" width="15.453125" style="95" bestFit="1" customWidth="1"/>
    <col min="11" max="11" width="13.81640625" style="95" customWidth="1"/>
    <col min="12" max="12" width="15" style="95" customWidth="1"/>
    <col min="13" max="13" width="14.453125" style="95" customWidth="1"/>
    <col min="14" max="14" width="12.81640625" style="95" customWidth="1"/>
    <col min="15" max="15" width="12.90625" style="95" customWidth="1"/>
    <col min="16" max="16" width="9.90625" style="95"/>
    <col min="17" max="17" width="13.08984375" style="95" customWidth="1"/>
    <col min="18" max="18" width="20.453125" style="98" customWidth="1"/>
    <col min="19" max="19" width="5.6328125" style="97" customWidth="1"/>
    <col min="20" max="20" width="6" style="95" customWidth="1"/>
    <col min="21" max="16384" width="9.90625" style="95"/>
  </cols>
  <sheetData>
    <row r="1" spans="1:19" s="89" customFormat="1" ht="12" customHeight="1" x14ac:dyDescent="0.25">
      <c r="A1" s="225" t="s">
        <v>176</v>
      </c>
      <c r="B1" s="239" t="s">
        <v>194</v>
      </c>
      <c r="C1" s="240" t="s">
        <v>192</v>
      </c>
      <c r="D1" s="236" t="s">
        <v>71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41"/>
      <c r="P1" s="242" t="s">
        <v>72</v>
      </c>
      <c r="Q1" s="243"/>
      <c r="R1" s="239" t="s">
        <v>191</v>
      </c>
      <c r="S1" s="225" t="s">
        <v>176</v>
      </c>
    </row>
    <row r="2" spans="1:19" s="89" customFormat="1" ht="12" customHeight="1" x14ac:dyDescent="0.25">
      <c r="A2" s="225"/>
      <c r="B2" s="239"/>
      <c r="C2" s="240"/>
      <c r="D2" s="226" t="s">
        <v>177</v>
      </c>
      <c r="E2" s="226" t="s">
        <v>193</v>
      </c>
      <c r="F2" s="227" t="s">
        <v>75</v>
      </c>
      <c r="G2" s="228"/>
      <c r="H2" s="228"/>
      <c r="I2" s="228"/>
      <c r="J2" s="228"/>
      <c r="K2" s="228"/>
      <c r="L2" s="228"/>
      <c r="M2" s="228"/>
      <c r="N2" s="229" t="s">
        <v>178</v>
      </c>
      <c r="O2" s="232" t="s">
        <v>179</v>
      </c>
      <c r="P2" s="235" t="s">
        <v>29</v>
      </c>
      <c r="Q2" s="236" t="s">
        <v>0</v>
      </c>
      <c r="R2" s="239"/>
      <c r="S2" s="225"/>
    </row>
    <row r="3" spans="1:19" s="89" customFormat="1" ht="34.25" customHeight="1" x14ac:dyDescent="0.25">
      <c r="A3" s="225"/>
      <c r="B3" s="239"/>
      <c r="C3" s="240"/>
      <c r="D3" s="226"/>
      <c r="E3" s="226"/>
      <c r="F3" s="236" t="s">
        <v>79</v>
      </c>
      <c r="G3" s="237"/>
      <c r="H3" s="237"/>
      <c r="I3" s="237"/>
      <c r="J3" s="238" t="s">
        <v>180</v>
      </c>
      <c r="K3" s="237"/>
      <c r="L3" s="237"/>
      <c r="M3" s="237"/>
      <c r="N3" s="230"/>
      <c r="O3" s="233"/>
      <c r="P3" s="235"/>
      <c r="Q3" s="236"/>
      <c r="R3" s="239"/>
      <c r="S3" s="225"/>
    </row>
    <row r="4" spans="1:19" s="89" customFormat="1" ht="23.25" customHeight="1" x14ac:dyDescent="0.25">
      <c r="A4" s="225"/>
      <c r="B4" s="239"/>
      <c r="C4" s="240"/>
      <c r="D4" s="226"/>
      <c r="E4" s="226"/>
      <c r="F4" s="244" t="s">
        <v>1</v>
      </c>
      <c r="G4" s="226" t="s">
        <v>181</v>
      </c>
      <c r="H4" s="226"/>
      <c r="I4" s="245" t="s">
        <v>182</v>
      </c>
      <c r="J4" s="247" t="s">
        <v>1</v>
      </c>
      <c r="K4" s="236" t="s">
        <v>181</v>
      </c>
      <c r="L4" s="237"/>
      <c r="M4" s="249" t="s">
        <v>182</v>
      </c>
      <c r="N4" s="230"/>
      <c r="O4" s="233"/>
      <c r="P4" s="235"/>
      <c r="Q4" s="236"/>
      <c r="R4" s="239"/>
      <c r="S4" s="225"/>
    </row>
    <row r="5" spans="1:19" s="89" customFormat="1" ht="89.4" customHeight="1" x14ac:dyDescent="0.25">
      <c r="A5" s="225"/>
      <c r="B5" s="107" t="s">
        <v>183</v>
      </c>
      <c r="C5" s="240"/>
      <c r="D5" s="226"/>
      <c r="E5" s="226"/>
      <c r="F5" s="244"/>
      <c r="G5" s="108" t="s">
        <v>100</v>
      </c>
      <c r="H5" s="108" t="s">
        <v>184</v>
      </c>
      <c r="I5" s="246"/>
      <c r="J5" s="248"/>
      <c r="K5" s="108" t="s">
        <v>100</v>
      </c>
      <c r="L5" s="108" t="s">
        <v>184</v>
      </c>
      <c r="M5" s="250"/>
      <c r="N5" s="231"/>
      <c r="O5" s="234"/>
      <c r="P5" s="235"/>
      <c r="Q5" s="236"/>
      <c r="R5" s="107" t="s">
        <v>183</v>
      </c>
      <c r="S5" s="225"/>
    </row>
    <row r="6" spans="1:19" s="92" customFormat="1" ht="23.4" customHeight="1" x14ac:dyDescent="0.25">
      <c r="A6" s="90" t="s">
        <v>2</v>
      </c>
      <c r="B6" s="94" t="s">
        <v>195</v>
      </c>
      <c r="C6" s="109"/>
      <c r="D6" s="110"/>
      <c r="E6" s="110"/>
      <c r="F6" s="11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4" t="s">
        <v>185</v>
      </c>
      <c r="S6" s="90" t="s">
        <v>2</v>
      </c>
    </row>
    <row r="7" spans="1:19" s="89" customFormat="1" ht="18" customHeight="1" x14ac:dyDescent="0.25">
      <c r="A7" s="90" t="s">
        <v>3</v>
      </c>
      <c r="B7" s="94" t="s">
        <v>186</v>
      </c>
      <c r="C7" s="112">
        <f t="shared" ref="C7:I7" si="0">SUM(C9:C28)</f>
        <v>963597</v>
      </c>
      <c r="D7" s="112">
        <f t="shared" si="0"/>
        <v>3481</v>
      </c>
      <c r="E7" s="112">
        <f t="shared" si="0"/>
        <v>4367</v>
      </c>
      <c r="F7" s="112">
        <f t="shared" si="0"/>
        <v>4563965</v>
      </c>
      <c r="G7" s="112">
        <f t="shared" si="0"/>
        <v>4185190</v>
      </c>
      <c r="H7" s="112">
        <f t="shared" si="0"/>
        <v>3463502</v>
      </c>
      <c r="I7" s="112">
        <f t="shared" si="0"/>
        <v>26348</v>
      </c>
      <c r="J7" s="112">
        <f t="shared" ref="J7:Q7" si="1">SUM(J9:J28)</f>
        <v>53427318</v>
      </c>
      <c r="K7" s="112">
        <f t="shared" si="1"/>
        <v>47905422</v>
      </c>
      <c r="L7" s="112">
        <f t="shared" si="1"/>
        <v>20437570</v>
      </c>
      <c r="M7" s="112">
        <f t="shared" si="1"/>
        <v>1543654</v>
      </c>
      <c r="N7" s="112">
        <f t="shared" si="1"/>
        <v>585203</v>
      </c>
      <c r="O7" s="112">
        <f t="shared" si="1"/>
        <v>797</v>
      </c>
      <c r="P7" s="112">
        <f t="shared" si="1"/>
        <v>6227837</v>
      </c>
      <c r="Q7" s="112">
        <f t="shared" si="1"/>
        <v>7926862</v>
      </c>
      <c r="R7" s="94" t="s">
        <v>186</v>
      </c>
      <c r="S7" s="90" t="s">
        <v>3</v>
      </c>
    </row>
    <row r="8" spans="1:19" ht="24" customHeight="1" x14ac:dyDescent="0.25">
      <c r="A8" s="90" t="s">
        <v>4</v>
      </c>
      <c r="B8" s="113" t="s">
        <v>196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3" t="s">
        <v>187</v>
      </c>
      <c r="S8" s="90" t="s">
        <v>4</v>
      </c>
    </row>
    <row r="9" spans="1:19" x14ac:dyDescent="0.25">
      <c r="A9" s="90" t="s">
        <v>5</v>
      </c>
      <c r="B9" s="114" t="s">
        <v>155</v>
      </c>
      <c r="C9" s="112">
        <v>50466</v>
      </c>
      <c r="D9" s="112">
        <v>135</v>
      </c>
      <c r="E9" s="112">
        <v>188</v>
      </c>
      <c r="F9" s="112">
        <v>198415</v>
      </c>
      <c r="G9" s="112">
        <v>190187</v>
      </c>
      <c r="H9" s="112">
        <v>163710</v>
      </c>
      <c r="I9" s="112">
        <v>652</v>
      </c>
      <c r="J9" s="112">
        <v>2522833</v>
      </c>
      <c r="K9" s="112">
        <v>2293691</v>
      </c>
      <c r="L9" s="112">
        <v>1162475</v>
      </c>
      <c r="M9" s="112">
        <v>58999</v>
      </c>
      <c r="N9" s="112">
        <v>405</v>
      </c>
      <c r="O9" s="112">
        <v>31</v>
      </c>
      <c r="P9" s="112">
        <v>250222</v>
      </c>
      <c r="Q9" s="112">
        <v>427490</v>
      </c>
      <c r="R9" s="114" t="s">
        <v>155</v>
      </c>
      <c r="S9" s="90" t="s">
        <v>5</v>
      </c>
    </row>
    <row r="10" spans="1:19" x14ac:dyDescent="0.25">
      <c r="A10" s="90" t="s">
        <v>6</v>
      </c>
      <c r="B10" s="114" t="s">
        <v>156</v>
      </c>
      <c r="C10" s="112">
        <v>38976</v>
      </c>
      <c r="D10" s="112">
        <v>141</v>
      </c>
      <c r="E10" s="112">
        <v>191</v>
      </c>
      <c r="F10" s="112">
        <v>195633</v>
      </c>
      <c r="G10" s="112">
        <v>187130</v>
      </c>
      <c r="H10" s="112">
        <v>140462</v>
      </c>
      <c r="I10" s="112">
        <v>624</v>
      </c>
      <c r="J10" s="112">
        <v>2706206</v>
      </c>
      <c r="K10" s="112">
        <v>2344792</v>
      </c>
      <c r="L10" s="112">
        <v>998123</v>
      </c>
      <c r="M10" s="112">
        <v>50853</v>
      </c>
      <c r="N10" s="112">
        <v>3510</v>
      </c>
      <c r="O10" s="112">
        <v>35</v>
      </c>
      <c r="P10" s="112">
        <v>190358</v>
      </c>
      <c r="Q10" s="112">
        <v>376404</v>
      </c>
      <c r="R10" s="114" t="s">
        <v>156</v>
      </c>
      <c r="S10" s="90" t="s">
        <v>6</v>
      </c>
    </row>
    <row r="11" spans="1:19" x14ac:dyDescent="0.25">
      <c r="A11" s="90" t="s">
        <v>7</v>
      </c>
      <c r="B11" s="114" t="s">
        <v>157</v>
      </c>
      <c r="C11" s="112">
        <v>31564</v>
      </c>
      <c r="D11" s="112">
        <v>110</v>
      </c>
      <c r="E11" s="112">
        <v>156</v>
      </c>
      <c r="F11" s="112">
        <v>149778</v>
      </c>
      <c r="G11" s="112">
        <v>142968</v>
      </c>
      <c r="H11" s="112">
        <v>124224</v>
      </c>
      <c r="I11" s="112">
        <v>2867</v>
      </c>
      <c r="J11" s="112">
        <v>2067448</v>
      </c>
      <c r="K11" s="112">
        <v>1803195</v>
      </c>
      <c r="L11" s="112">
        <v>852044</v>
      </c>
      <c r="M11" s="112">
        <v>62656</v>
      </c>
      <c r="N11" s="112">
        <v>1223</v>
      </c>
      <c r="O11" s="112">
        <v>24</v>
      </c>
      <c r="P11" s="112">
        <v>140235</v>
      </c>
      <c r="Q11" s="112">
        <v>279507</v>
      </c>
      <c r="R11" s="114" t="s">
        <v>157</v>
      </c>
      <c r="S11" s="90" t="s">
        <v>7</v>
      </c>
    </row>
    <row r="12" spans="1:19" ht="15" customHeight="1" x14ac:dyDescent="0.25">
      <c r="A12" s="90" t="s">
        <v>8</v>
      </c>
      <c r="B12" s="114" t="s">
        <v>158</v>
      </c>
      <c r="C12" s="112">
        <v>67523</v>
      </c>
      <c r="D12" s="112">
        <v>277</v>
      </c>
      <c r="E12" s="112">
        <v>344</v>
      </c>
      <c r="F12" s="112">
        <v>393187</v>
      </c>
      <c r="G12" s="112">
        <v>361559</v>
      </c>
      <c r="H12" s="112">
        <v>283941</v>
      </c>
      <c r="I12" s="112">
        <v>2863</v>
      </c>
      <c r="J12" s="112">
        <v>4046967</v>
      </c>
      <c r="K12" s="112">
        <v>3693064</v>
      </c>
      <c r="L12" s="112">
        <v>1595456</v>
      </c>
      <c r="M12" s="112">
        <v>107979</v>
      </c>
      <c r="N12" s="112">
        <v>50214</v>
      </c>
      <c r="O12" s="112">
        <v>55</v>
      </c>
      <c r="P12" s="112">
        <v>251386</v>
      </c>
      <c r="Q12" s="112">
        <v>575319</v>
      </c>
      <c r="R12" s="114" t="s">
        <v>158</v>
      </c>
      <c r="S12" s="90" t="s">
        <v>8</v>
      </c>
    </row>
    <row r="13" spans="1:19" x14ac:dyDescent="0.25">
      <c r="A13" s="90" t="s">
        <v>9</v>
      </c>
      <c r="B13" s="115" t="s">
        <v>159</v>
      </c>
      <c r="C13" s="112">
        <v>42130</v>
      </c>
      <c r="D13" s="112">
        <v>137</v>
      </c>
      <c r="E13" s="112">
        <v>202</v>
      </c>
      <c r="F13" s="112">
        <v>223667</v>
      </c>
      <c r="G13" s="112">
        <v>216030</v>
      </c>
      <c r="H13" s="112">
        <v>180743</v>
      </c>
      <c r="I13" s="112">
        <v>1223</v>
      </c>
      <c r="J13" s="112">
        <v>2676572</v>
      </c>
      <c r="K13" s="112">
        <v>2440245</v>
      </c>
      <c r="L13" s="112">
        <v>1092789</v>
      </c>
      <c r="M13" s="112">
        <v>87367</v>
      </c>
      <c r="N13" s="112">
        <v>362</v>
      </c>
      <c r="O13" s="112">
        <v>34</v>
      </c>
      <c r="P13" s="112">
        <v>184505</v>
      </c>
      <c r="Q13" s="112">
        <v>314932</v>
      </c>
      <c r="R13" s="115" t="s">
        <v>159</v>
      </c>
      <c r="S13" s="90" t="s">
        <v>9</v>
      </c>
    </row>
    <row r="14" spans="1:19" x14ac:dyDescent="0.25">
      <c r="A14" s="90" t="s">
        <v>10</v>
      </c>
      <c r="B14" s="114" t="s">
        <v>160</v>
      </c>
      <c r="C14" s="112">
        <v>33148</v>
      </c>
      <c r="D14" s="112">
        <v>152</v>
      </c>
      <c r="E14" s="112">
        <v>192</v>
      </c>
      <c r="F14" s="112">
        <v>112264</v>
      </c>
      <c r="G14" s="112">
        <v>105737</v>
      </c>
      <c r="H14" s="112">
        <v>91043</v>
      </c>
      <c r="I14" s="112">
        <v>348</v>
      </c>
      <c r="J14" s="112">
        <v>1622717</v>
      </c>
      <c r="K14" s="112">
        <v>1464749</v>
      </c>
      <c r="L14" s="112">
        <v>634652</v>
      </c>
      <c r="M14" s="112">
        <v>62654</v>
      </c>
      <c r="N14" s="112">
        <v>11204</v>
      </c>
      <c r="O14" s="112">
        <v>15</v>
      </c>
      <c r="P14" s="112">
        <v>116056</v>
      </c>
      <c r="Q14" s="112">
        <v>260135</v>
      </c>
      <c r="R14" s="114" t="s">
        <v>160</v>
      </c>
      <c r="S14" s="90" t="s">
        <v>10</v>
      </c>
    </row>
    <row r="15" spans="1:19" x14ac:dyDescent="0.25">
      <c r="A15" s="90" t="s">
        <v>11</v>
      </c>
      <c r="B15" s="114" t="s">
        <v>161</v>
      </c>
      <c r="C15" s="112">
        <v>45273</v>
      </c>
      <c r="D15" s="112">
        <v>163</v>
      </c>
      <c r="E15" s="112">
        <v>197</v>
      </c>
      <c r="F15" s="112">
        <v>192009</v>
      </c>
      <c r="G15" s="112">
        <v>172039</v>
      </c>
      <c r="H15" s="112">
        <v>143774</v>
      </c>
      <c r="I15" s="112">
        <v>1333</v>
      </c>
      <c r="J15" s="112">
        <v>2335998</v>
      </c>
      <c r="K15" s="112">
        <v>2161598</v>
      </c>
      <c r="L15" s="112">
        <v>861938</v>
      </c>
      <c r="M15" s="112">
        <v>69089</v>
      </c>
      <c r="N15" s="112">
        <v>2875</v>
      </c>
      <c r="O15" s="112">
        <v>37</v>
      </c>
      <c r="P15" s="112">
        <v>236483</v>
      </c>
      <c r="Q15" s="112">
        <v>392138</v>
      </c>
      <c r="R15" s="114" t="s">
        <v>161</v>
      </c>
      <c r="S15" s="90" t="s">
        <v>11</v>
      </c>
    </row>
    <row r="16" spans="1:19" x14ac:dyDescent="0.25">
      <c r="A16" s="90" t="s">
        <v>12</v>
      </c>
      <c r="B16" s="114" t="s">
        <v>162</v>
      </c>
      <c r="C16" s="112">
        <v>54668</v>
      </c>
      <c r="D16" s="112">
        <v>173</v>
      </c>
      <c r="E16" s="112">
        <v>223</v>
      </c>
      <c r="F16" s="112">
        <v>398525</v>
      </c>
      <c r="G16" s="112">
        <v>329427</v>
      </c>
      <c r="H16" s="112">
        <v>267845</v>
      </c>
      <c r="I16" s="112">
        <v>1067</v>
      </c>
      <c r="J16" s="112">
        <v>3140914</v>
      </c>
      <c r="K16" s="112">
        <v>2882019</v>
      </c>
      <c r="L16" s="112">
        <v>1264476</v>
      </c>
      <c r="M16" s="112">
        <v>78953</v>
      </c>
      <c r="N16" s="112">
        <v>1971</v>
      </c>
      <c r="O16" s="112">
        <v>46</v>
      </c>
      <c r="P16" s="112">
        <v>329678</v>
      </c>
      <c r="Q16" s="112">
        <v>609164</v>
      </c>
      <c r="R16" s="114" t="s">
        <v>162</v>
      </c>
      <c r="S16" s="90" t="s">
        <v>12</v>
      </c>
    </row>
    <row r="17" spans="1:19" x14ac:dyDescent="0.25">
      <c r="A17" s="90" t="s">
        <v>13</v>
      </c>
      <c r="B17" s="114" t="s">
        <v>163</v>
      </c>
      <c r="C17" s="112">
        <v>29186</v>
      </c>
      <c r="D17" s="112">
        <v>106</v>
      </c>
      <c r="E17" s="112">
        <v>127</v>
      </c>
      <c r="F17" s="112">
        <v>131059</v>
      </c>
      <c r="G17" s="112">
        <v>119132</v>
      </c>
      <c r="H17" s="112">
        <v>99415</v>
      </c>
      <c r="I17" s="112">
        <v>396</v>
      </c>
      <c r="J17" s="112">
        <v>1489099</v>
      </c>
      <c r="K17" s="112">
        <v>1341628</v>
      </c>
      <c r="L17" s="112">
        <v>627979</v>
      </c>
      <c r="M17" s="112">
        <v>37650</v>
      </c>
      <c r="N17" s="112">
        <v>118</v>
      </c>
      <c r="O17" s="112">
        <v>19</v>
      </c>
      <c r="P17" s="112">
        <v>123778</v>
      </c>
      <c r="Q17" s="112">
        <v>207117</v>
      </c>
      <c r="R17" s="114" t="s">
        <v>163</v>
      </c>
      <c r="S17" s="90" t="s">
        <v>13</v>
      </c>
    </row>
    <row r="18" spans="1:19" x14ac:dyDescent="0.25">
      <c r="A18" s="90" t="s">
        <v>14</v>
      </c>
      <c r="B18" s="114" t="s">
        <v>164</v>
      </c>
      <c r="C18" s="112">
        <v>37560</v>
      </c>
      <c r="D18" s="112">
        <v>130</v>
      </c>
      <c r="E18" s="112">
        <v>183</v>
      </c>
      <c r="F18" s="112">
        <v>220553</v>
      </c>
      <c r="G18" s="112">
        <v>180412</v>
      </c>
      <c r="H18" s="112">
        <v>160134</v>
      </c>
      <c r="I18" s="112">
        <v>1568</v>
      </c>
      <c r="J18" s="112">
        <v>2577659</v>
      </c>
      <c r="K18" s="112">
        <v>2255389</v>
      </c>
      <c r="L18" s="112">
        <v>1018641</v>
      </c>
      <c r="M18" s="112">
        <v>55645</v>
      </c>
      <c r="N18" s="112">
        <v>952</v>
      </c>
      <c r="O18" s="112">
        <v>27</v>
      </c>
      <c r="P18" s="112">
        <v>130720</v>
      </c>
      <c r="Q18" s="112">
        <v>280922</v>
      </c>
      <c r="R18" s="114" t="s">
        <v>164</v>
      </c>
      <c r="S18" s="90" t="s">
        <v>14</v>
      </c>
    </row>
    <row r="19" spans="1:19" x14ac:dyDescent="0.25">
      <c r="A19" s="90" t="s">
        <v>15</v>
      </c>
      <c r="B19" s="114" t="s">
        <v>165</v>
      </c>
      <c r="C19" s="112">
        <v>35424</v>
      </c>
      <c r="D19" s="112">
        <v>105</v>
      </c>
      <c r="E19" s="112">
        <v>137</v>
      </c>
      <c r="F19" s="112">
        <v>141552</v>
      </c>
      <c r="G19" s="112">
        <v>128715</v>
      </c>
      <c r="H19" s="112">
        <v>113303</v>
      </c>
      <c r="I19" s="112">
        <v>1460</v>
      </c>
      <c r="J19" s="112">
        <v>1773127</v>
      </c>
      <c r="K19" s="112">
        <v>1598062</v>
      </c>
      <c r="L19" s="112">
        <v>709188</v>
      </c>
      <c r="M19" s="112">
        <v>48986</v>
      </c>
      <c r="N19" s="112">
        <v>314</v>
      </c>
      <c r="O19" s="112">
        <v>13</v>
      </c>
      <c r="P19" s="112">
        <v>96601</v>
      </c>
      <c r="Q19" s="112">
        <v>211869</v>
      </c>
      <c r="R19" s="114" t="s">
        <v>165</v>
      </c>
      <c r="S19" s="90" t="s">
        <v>15</v>
      </c>
    </row>
    <row r="20" spans="1:19" x14ac:dyDescent="0.25">
      <c r="A20" s="90" t="s">
        <v>16</v>
      </c>
      <c r="B20" s="114" t="s">
        <v>166</v>
      </c>
      <c r="C20" s="112">
        <v>13895</v>
      </c>
      <c r="D20" s="112">
        <v>72</v>
      </c>
      <c r="E20" s="112">
        <v>92</v>
      </c>
      <c r="F20" s="112">
        <v>70251</v>
      </c>
      <c r="G20" s="112">
        <v>69590</v>
      </c>
      <c r="H20" s="112">
        <v>60107</v>
      </c>
      <c r="I20" s="112">
        <v>292</v>
      </c>
      <c r="J20" s="112">
        <v>973300</v>
      </c>
      <c r="K20" s="112">
        <v>855752</v>
      </c>
      <c r="L20" s="112">
        <v>351370</v>
      </c>
      <c r="M20" s="112">
        <v>29903</v>
      </c>
      <c r="N20" s="112">
        <v>31</v>
      </c>
      <c r="O20" s="112">
        <v>8</v>
      </c>
      <c r="P20" s="112">
        <v>56478</v>
      </c>
      <c r="Q20" s="112">
        <v>111939</v>
      </c>
      <c r="R20" s="114" t="s">
        <v>166</v>
      </c>
      <c r="S20" s="90" t="s">
        <v>16</v>
      </c>
    </row>
    <row r="21" spans="1:19" x14ac:dyDescent="0.25">
      <c r="A21" s="90" t="s">
        <v>17</v>
      </c>
      <c r="B21" s="114" t="s">
        <v>167</v>
      </c>
      <c r="C21" s="112">
        <v>108780</v>
      </c>
      <c r="D21" s="112">
        <v>369</v>
      </c>
      <c r="E21" s="112">
        <v>417</v>
      </c>
      <c r="F21" s="112">
        <v>446356</v>
      </c>
      <c r="G21" s="112">
        <v>439512</v>
      </c>
      <c r="H21" s="112">
        <v>360818</v>
      </c>
      <c r="I21" s="112">
        <v>1462</v>
      </c>
      <c r="J21" s="112">
        <v>4523209</v>
      </c>
      <c r="K21" s="112">
        <v>3939908</v>
      </c>
      <c r="L21" s="112">
        <v>1804440</v>
      </c>
      <c r="M21" s="112">
        <v>142036</v>
      </c>
      <c r="N21" s="112">
        <v>3571</v>
      </c>
      <c r="O21" s="112">
        <v>71</v>
      </c>
      <c r="P21" s="112">
        <v>435736</v>
      </c>
      <c r="Q21" s="112">
        <v>749547</v>
      </c>
      <c r="R21" s="114" t="s">
        <v>167</v>
      </c>
      <c r="S21" s="90" t="s">
        <v>17</v>
      </c>
    </row>
    <row r="22" spans="1:19" x14ac:dyDescent="0.25">
      <c r="A22" s="90" t="s">
        <v>18</v>
      </c>
      <c r="B22" s="114" t="s">
        <v>168</v>
      </c>
      <c r="C22" s="112">
        <v>25293</v>
      </c>
      <c r="D22" s="112">
        <v>107</v>
      </c>
      <c r="E22" s="112">
        <v>155</v>
      </c>
      <c r="F22" s="112">
        <v>132676</v>
      </c>
      <c r="G22" s="112">
        <v>120431</v>
      </c>
      <c r="H22" s="112">
        <v>83850</v>
      </c>
      <c r="I22" s="112">
        <v>496</v>
      </c>
      <c r="J22" s="112">
        <v>1977120</v>
      </c>
      <c r="K22" s="112">
        <v>1772283</v>
      </c>
      <c r="L22" s="112">
        <v>649634</v>
      </c>
      <c r="M22" s="112">
        <v>53092</v>
      </c>
      <c r="N22" s="112">
        <v>496776</v>
      </c>
      <c r="O22" s="112">
        <v>17</v>
      </c>
      <c r="P22" s="112">
        <v>140851</v>
      </c>
      <c r="Q22" s="112">
        <v>219430</v>
      </c>
      <c r="R22" s="114" t="s">
        <v>168</v>
      </c>
      <c r="S22" s="90" t="s">
        <v>18</v>
      </c>
    </row>
    <row r="23" spans="1:19" ht="17.399999999999999" customHeight="1" x14ac:dyDescent="0.25">
      <c r="A23" s="90" t="s">
        <v>19</v>
      </c>
      <c r="B23" s="114" t="s">
        <v>170</v>
      </c>
      <c r="C23" s="112">
        <v>52868</v>
      </c>
      <c r="D23" s="112">
        <v>215</v>
      </c>
      <c r="E23" s="112">
        <v>275</v>
      </c>
      <c r="F23" s="112">
        <v>246816</v>
      </c>
      <c r="G23" s="112">
        <v>227457</v>
      </c>
      <c r="H23" s="112">
        <v>197950</v>
      </c>
      <c r="I23" s="112">
        <v>491</v>
      </c>
      <c r="J23" s="112">
        <v>2710244</v>
      </c>
      <c r="K23" s="112">
        <v>2299823</v>
      </c>
      <c r="L23" s="112">
        <v>963823</v>
      </c>
      <c r="M23" s="112">
        <v>51171</v>
      </c>
      <c r="N23" s="112">
        <v>4880</v>
      </c>
      <c r="O23" s="112">
        <v>34</v>
      </c>
      <c r="P23" s="112">
        <v>255141</v>
      </c>
      <c r="Q23" s="112">
        <v>425467</v>
      </c>
      <c r="R23" s="114" t="s">
        <v>170</v>
      </c>
      <c r="S23" s="90" t="s">
        <v>19</v>
      </c>
    </row>
    <row r="24" spans="1:19" x14ac:dyDescent="0.25">
      <c r="A24" s="90" t="s">
        <v>20</v>
      </c>
      <c r="B24" s="114" t="s">
        <v>171</v>
      </c>
      <c r="C24" s="112">
        <v>24368</v>
      </c>
      <c r="D24" s="112">
        <v>87</v>
      </c>
      <c r="E24" s="112">
        <v>107</v>
      </c>
      <c r="F24" s="112">
        <v>88554</v>
      </c>
      <c r="G24" s="112">
        <v>83739</v>
      </c>
      <c r="H24" s="112">
        <v>71202</v>
      </c>
      <c r="I24" s="112">
        <v>703</v>
      </c>
      <c r="J24" s="112">
        <v>1393026</v>
      </c>
      <c r="K24" s="112">
        <v>1324662</v>
      </c>
      <c r="L24" s="112">
        <v>623601</v>
      </c>
      <c r="M24" s="112">
        <v>34787</v>
      </c>
      <c r="N24" s="112">
        <v>619</v>
      </c>
      <c r="O24" s="112">
        <v>18</v>
      </c>
      <c r="P24" s="112">
        <v>144343</v>
      </c>
      <c r="Q24" s="112">
        <v>211824</v>
      </c>
      <c r="R24" s="114" t="s">
        <v>171</v>
      </c>
      <c r="S24" s="90" t="s">
        <v>20</v>
      </c>
    </row>
    <row r="25" spans="1:19" x14ac:dyDescent="0.25">
      <c r="A25" s="90" t="s">
        <v>21</v>
      </c>
      <c r="B25" s="114" t="s">
        <v>172</v>
      </c>
      <c r="C25" s="112">
        <v>32868</v>
      </c>
      <c r="D25" s="112">
        <v>98</v>
      </c>
      <c r="E25" s="112">
        <v>123</v>
      </c>
      <c r="F25" s="112">
        <v>120557</v>
      </c>
      <c r="G25" s="112">
        <v>118549</v>
      </c>
      <c r="H25" s="112">
        <v>103169</v>
      </c>
      <c r="I25" s="112">
        <v>306</v>
      </c>
      <c r="J25" s="112">
        <v>1301800</v>
      </c>
      <c r="K25" s="112">
        <v>1187398</v>
      </c>
      <c r="L25" s="112">
        <v>441493</v>
      </c>
      <c r="M25" s="112">
        <v>43140</v>
      </c>
      <c r="N25" s="112">
        <v>735</v>
      </c>
      <c r="O25" s="112">
        <v>27</v>
      </c>
      <c r="P25" s="112">
        <v>250344</v>
      </c>
      <c r="Q25" s="112">
        <v>265052</v>
      </c>
      <c r="R25" s="114" t="s">
        <v>172</v>
      </c>
      <c r="S25" s="90" t="s">
        <v>21</v>
      </c>
    </row>
    <row r="26" spans="1:19" x14ac:dyDescent="0.25">
      <c r="A26" s="90" t="s">
        <v>22</v>
      </c>
      <c r="B26" s="114" t="s">
        <v>123</v>
      </c>
      <c r="C26" s="112">
        <v>33384</v>
      </c>
      <c r="D26" s="112">
        <v>151</v>
      </c>
      <c r="E26" s="112">
        <v>172</v>
      </c>
      <c r="F26" s="112">
        <v>144458</v>
      </c>
      <c r="G26" s="112">
        <v>141427</v>
      </c>
      <c r="H26" s="112">
        <v>130749</v>
      </c>
      <c r="I26" s="112">
        <v>581</v>
      </c>
      <c r="J26" s="112">
        <v>2164814</v>
      </c>
      <c r="K26" s="112">
        <v>1943124</v>
      </c>
      <c r="L26" s="112">
        <v>872532</v>
      </c>
      <c r="M26" s="112">
        <v>60012</v>
      </c>
      <c r="N26" s="112">
        <v>2209</v>
      </c>
      <c r="O26" s="112">
        <v>33</v>
      </c>
      <c r="P26" s="112">
        <v>159800</v>
      </c>
      <c r="Q26" s="112">
        <v>291155</v>
      </c>
      <c r="R26" s="114" t="s">
        <v>123</v>
      </c>
      <c r="S26" s="90" t="s">
        <v>22</v>
      </c>
    </row>
    <row r="27" spans="1:19" x14ac:dyDescent="0.25">
      <c r="A27" s="90" t="s">
        <v>128</v>
      </c>
      <c r="B27" s="114" t="s">
        <v>169</v>
      </c>
      <c r="C27" s="112">
        <v>24921</v>
      </c>
      <c r="D27" s="112">
        <v>92</v>
      </c>
      <c r="E27" s="112">
        <v>127</v>
      </c>
      <c r="F27" s="112">
        <v>117020</v>
      </c>
      <c r="G27" s="112">
        <v>115407</v>
      </c>
      <c r="H27" s="112">
        <v>92769</v>
      </c>
      <c r="I27" s="112">
        <v>663</v>
      </c>
      <c r="J27" s="112">
        <v>1729629</v>
      </c>
      <c r="K27" s="112">
        <v>1618833</v>
      </c>
      <c r="L27" s="112">
        <v>600337</v>
      </c>
      <c r="M27" s="112">
        <v>52336</v>
      </c>
      <c r="N27" s="112">
        <v>1340</v>
      </c>
      <c r="O27" s="112">
        <v>25</v>
      </c>
      <c r="P27" s="112">
        <v>140066</v>
      </c>
      <c r="Q27" s="112">
        <v>237586</v>
      </c>
      <c r="R27" s="114" t="s">
        <v>169</v>
      </c>
      <c r="S27" s="90" t="s">
        <v>128</v>
      </c>
    </row>
    <row r="28" spans="1:19" x14ac:dyDescent="0.25">
      <c r="A28" s="90" t="s">
        <v>130</v>
      </c>
      <c r="B28" s="115" t="s">
        <v>94</v>
      </c>
      <c r="C28" s="112">
        <v>181302</v>
      </c>
      <c r="D28" s="112">
        <v>661</v>
      </c>
      <c r="E28" s="112">
        <v>759</v>
      </c>
      <c r="F28" s="112">
        <v>840635</v>
      </c>
      <c r="G28" s="112">
        <v>735742</v>
      </c>
      <c r="H28" s="112">
        <v>594294</v>
      </c>
      <c r="I28" s="112">
        <v>6953</v>
      </c>
      <c r="J28" s="112">
        <v>9694636</v>
      </c>
      <c r="K28" s="112">
        <v>8685207</v>
      </c>
      <c r="L28" s="112">
        <v>3312579</v>
      </c>
      <c r="M28" s="112">
        <v>356346</v>
      </c>
      <c r="N28" s="112">
        <v>1894</v>
      </c>
      <c r="O28" s="112">
        <v>228</v>
      </c>
      <c r="P28" s="112">
        <v>2595056</v>
      </c>
      <c r="Q28" s="112">
        <v>1479865</v>
      </c>
      <c r="R28" s="115" t="s">
        <v>94</v>
      </c>
      <c r="S28" s="90" t="s">
        <v>130</v>
      </c>
    </row>
    <row r="29" spans="1:19" x14ac:dyDescent="0.3"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7"/>
      <c r="S29" s="98"/>
    </row>
    <row r="30" spans="1:19" x14ac:dyDescent="0.3">
      <c r="B30" s="116" t="s">
        <v>197</v>
      </c>
      <c r="C30" s="51" t="s">
        <v>198</v>
      </c>
      <c r="S30" s="101"/>
    </row>
    <row r="31" spans="1:19" x14ac:dyDescent="0.3">
      <c r="B31" s="99" t="s">
        <v>188</v>
      </c>
    </row>
    <row r="32" spans="1:19" x14ac:dyDescent="0.3">
      <c r="S32" s="103"/>
    </row>
    <row r="33" spans="1:19" s="100" customFormat="1" x14ac:dyDescent="0.3">
      <c r="A33" s="96"/>
      <c r="B33" s="102" t="s">
        <v>189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8"/>
      <c r="S33" s="97"/>
    </row>
    <row r="34" spans="1:19" x14ac:dyDescent="0.3">
      <c r="B34" s="104" t="s">
        <v>190</v>
      </c>
    </row>
  </sheetData>
  <mergeCells count="22">
    <mergeCell ref="A1:A5"/>
    <mergeCell ref="B1:B4"/>
    <mergeCell ref="C1:C5"/>
    <mergeCell ref="D1:O1"/>
    <mergeCell ref="P1:Q1"/>
    <mergeCell ref="F4:F5"/>
    <mergeCell ref="G4:H4"/>
    <mergeCell ref="I4:I5"/>
    <mergeCell ref="J4:J5"/>
    <mergeCell ref="K4:L4"/>
    <mergeCell ref="M4:M5"/>
    <mergeCell ref="S1:S5"/>
    <mergeCell ref="D2:D5"/>
    <mergeCell ref="E2:E5"/>
    <mergeCell ref="F2:M2"/>
    <mergeCell ref="N2:N5"/>
    <mergeCell ref="O2:O5"/>
    <mergeCell ref="P2:P5"/>
    <mergeCell ref="Q2:Q5"/>
    <mergeCell ref="F3:I3"/>
    <mergeCell ref="J3:M3"/>
    <mergeCell ref="R1:R4"/>
  </mergeCells>
  <printOptions gridLines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1 Települési municipal libr</vt:lpstr>
      <vt:lpstr>2 Nem települési special libr</vt:lpstr>
      <vt:lpstr>3 Országos total</vt:lpstr>
      <vt:lpstr>4 Városok town libr</vt:lpstr>
      <vt:lpstr>5 Köznevelési kvt school libr</vt:lpstr>
    </vt:vector>
  </TitlesOfParts>
  <Company>Országos Széchényi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somogyi.jozsef</dc:creator>
  <cp:lastModifiedBy>Somogyi József</cp:lastModifiedBy>
  <cp:lastPrinted>2019-12-12T09:58:24Z</cp:lastPrinted>
  <dcterms:created xsi:type="dcterms:W3CDTF">2016-04-18T07:08:50Z</dcterms:created>
  <dcterms:modified xsi:type="dcterms:W3CDTF">2021-01-18T07:46:49Z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</Properties>
</file>